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120" yWindow="300" windowWidth="15132" windowHeight="9120" tabRatio="939" activeTab="1"/>
  </bookViews>
  <sheets>
    <sheet name="FBA_2" sheetId="38" r:id="rId1"/>
    <sheet name="VRA3_2" sheetId="4" r:id="rId2"/>
    <sheet name="20finans_sumos" sheetId="13" r:id="rId3"/>
    <sheet name="20finans_sum." sheetId="14" r:id="rId4"/>
    <sheet name="5srautai2" sheetId="37" r:id="rId5"/>
    <sheet name="4gr.turto_atask1" sheetId="15" r:id="rId6"/>
    <sheet name="10KT_paj2" sheetId="5" r:id="rId7"/>
    <sheet name="25segment" sheetId="8" r:id="rId8"/>
    <sheet name="8atsrg1" sheetId="9" r:id="rId9"/>
    <sheet name="ILGAL_12_1" sheetId="17" r:id="rId10"/>
    <sheet name="13nemater1" sheetId="6" r:id="rId11"/>
    <sheet name="17_4" sheetId="20" r:id="rId12"/>
    <sheet name="17_7" sheetId="23" r:id="rId13"/>
    <sheet name="17_8" sheetId="24" r:id="rId14"/>
    <sheet name="17_12" sheetId="28" r:id="rId15"/>
    <sheet name="17_13" sheetId="29" r:id="rId16"/>
    <sheet name="6_1" sheetId="30" r:id="rId17"/>
    <sheet name="6_4" sheetId="31" r:id="rId18"/>
    <sheet name="6_5" sheetId="32" r:id="rId19"/>
    <sheet name="6_6" sheetId="33" r:id="rId20"/>
    <sheet name="10_3" sheetId="39" r:id="rId21"/>
    <sheet name="19_VSAFAS_8p" sheetId="40" r:id="rId22"/>
    <sheet name="Sheet2" sheetId="35" r:id="rId23"/>
    <sheet name="Lapas1" sheetId="41" r:id="rId24"/>
  </sheets>
  <externalReferences>
    <externalReference r:id="rId25"/>
    <externalReference r:id="rId26"/>
    <externalReference r:id="rId27"/>
    <externalReference r:id="rId28"/>
  </externalReferences>
  <definedNames>
    <definedName name="a" localSheetId="21">#REF!</definedName>
    <definedName name="a">#REF!</definedName>
    <definedName name="AccessDatabase" hidden="1">"C:\Documents and Settings\tlk\Desktop\4AL.mdb"</definedName>
    <definedName name="adresas" localSheetId="21">#REF!</definedName>
    <definedName name="adresas">#REF!</definedName>
    <definedName name="as" localSheetId="21">#REF!</definedName>
    <definedName name="as">#REF!</definedName>
    <definedName name="b" localSheetId="21">#REF!</definedName>
    <definedName name="b">#REF!</definedName>
    <definedName name="BEx3O85IKWARA6NCJOLRBRJFMEWW" hidden="1">[2]Table!#REF!</definedName>
    <definedName name="BEx5MLQZM68YQSKARVWTTPINFQ2C" hidden="1">[2]Table!#REF!</definedName>
    <definedName name="BExERWCEBKQRYWRQLYJ4UCMMKTHG" hidden="1">[2]Table!#REF!</definedName>
    <definedName name="BExMBYPQDG9AYDQ5E8IECVFREPO6" hidden="1">[2]Table!#REF!</definedName>
    <definedName name="BExQ9ZLYHWABXAA9NJDW8ZS0UQ9P" hidden="1">[2]Table!#REF!</definedName>
    <definedName name="BExTUY9WNSJ91GV8CP0SKJTEIV82" hidden="1">[2]Table!#REF!</definedName>
    <definedName name="Button_1">"X4AL_III_ketv__AL__2__List"</definedName>
    <definedName name="d_1" localSheetId="21">#REF!</definedName>
    <definedName name="d_1">#REF!</definedName>
    <definedName name="d_10" localSheetId="21">#REF!</definedName>
    <definedName name="d_10">#REF!</definedName>
    <definedName name="d_11" localSheetId="21">#REF!</definedName>
    <definedName name="d_11">#REF!</definedName>
    <definedName name="d_12" localSheetId="21">#REF!</definedName>
    <definedName name="d_12">#REF!</definedName>
    <definedName name="d_13" localSheetId="21">#REF!</definedName>
    <definedName name="d_13">#REF!</definedName>
    <definedName name="d_14" localSheetId="21">#REF!</definedName>
    <definedName name="d_14">#REF!</definedName>
    <definedName name="d_15" localSheetId="21">#REF!</definedName>
    <definedName name="d_15">#REF!</definedName>
    <definedName name="d_16" localSheetId="21">#REF!</definedName>
    <definedName name="d_16">#REF!</definedName>
    <definedName name="d_17" localSheetId="21">#REF!</definedName>
    <definedName name="d_17">#REF!</definedName>
    <definedName name="d_18" localSheetId="21">#REF!</definedName>
    <definedName name="d_18">#REF!</definedName>
    <definedName name="d_19" localSheetId="21">#REF!</definedName>
    <definedName name="d_19">#REF!</definedName>
    <definedName name="D_19a" localSheetId="21">#REF!</definedName>
    <definedName name="D_19a">#REF!</definedName>
    <definedName name="d_2" localSheetId="21">#REF!</definedName>
    <definedName name="d_2">#REF!</definedName>
    <definedName name="d_20" localSheetId="21">#REF!</definedName>
    <definedName name="d_20">#REF!</definedName>
    <definedName name="d_21" localSheetId="21">#REF!</definedName>
    <definedName name="d_21">#REF!</definedName>
    <definedName name="d_22" localSheetId="21">#REF!</definedName>
    <definedName name="d_22">#REF!</definedName>
    <definedName name="d_23" localSheetId="21">#REF!</definedName>
    <definedName name="d_23">#REF!</definedName>
    <definedName name="d_24" localSheetId="21">#REF!</definedName>
    <definedName name="d_24">#REF!</definedName>
    <definedName name="d_25" localSheetId="21">#REF!</definedName>
    <definedName name="d_25">#REF!</definedName>
    <definedName name="d_26" localSheetId="21">#REF!</definedName>
    <definedName name="d_26">#REF!</definedName>
    <definedName name="d_27" localSheetId="21">#REF!</definedName>
    <definedName name="d_27">#REF!</definedName>
    <definedName name="d_28" localSheetId="21">#REF!</definedName>
    <definedName name="d_28">#REF!</definedName>
    <definedName name="d_29" localSheetId="21">#REF!</definedName>
    <definedName name="d_29">#REF!</definedName>
    <definedName name="D_2a" localSheetId="21">#REF!</definedName>
    <definedName name="D_2a">#REF!</definedName>
    <definedName name="d_3" localSheetId="21">#REF!</definedName>
    <definedName name="d_3">#REF!</definedName>
    <definedName name="d_30" localSheetId="21">#REF!</definedName>
    <definedName name="d_30">#REF!</definedName>
    <definedName name="d_31" localSheetId="21">#REF!</definedName>
    <definedName name="d_31">#REF!</definedName>
    <definedName name="d_4" localSheetId="21">#REF!</definedName>
    <definedName name="d_4">#REF!</definedName>
    <definedName name="d_5" localSheetId="21">#REF!</definedName>
    <definedName name="d_5">#REF!</definedName>
    <definedName name="d_6" localSheetId="21">#REF!</definedName>
    <definedName name="d_6">#REF!</definedName>
    <definedName name="d_7" localSheetId="21">#REF!</definedName>
    <definedName name="d_7">#REF!</definedName>
    <definedName name="d_8" localSheetId="21">#REF!</definedName>
    <definedName name="d_8">#REF!</definedName>
    <definedName name="d_9" localSheetId="21">#REF!</definedName>
    <definedName name="d_9">#REF!</definedName>
    <definedName name="D_ą0" localSheetId="21">#REF!</definedName>
    <definedName name="D_ą0">#REF!</definedName>
    <definedName name="FAgrupe" localSheetId="21">#REF!</definedName>
    <definedName name="FAgrupe">#REF!</definedName>
    <definedName name="howToChange" localSheetId="21">#REF!</definedName>
    <definedName name="howToChange">#REF!</definedName>
    <definedName name="howToCheck" localSheetId="21">#REF!</definedName>
    <definedName name="howToCheck">#REF!</definedName>
    <definedName name="indres" hidden="1">[2]Table!#REF!</definedName>
    <definedName name="k" localSheetId="21">#REF!</definedName>
    <definedName name="k">#REF!</definedName>
    <definedName name="kodas" localSheetId="21">#REF!</definedName>
    <definedName name="kodas">#REF!</definedName>
    <definedName name="laikas" localSheetId="21">#REF!</definedName>
    <definedName name="laikas">#REF!</definedName>
    <definedName name="LOLD">1</definedName>
    <definedName name="LOLD_Table">10</definedName>
    <definedName name="pavadinimas" localSheetId="21">#REF!</definedName>
    <definedName name="pavadinimas">#REF!</definedName>
    <definedName name="pobudis" localSheetId="21">#REF!</definedName>
    <definedName name="pobudis">#REF!</definedName>
    <definedName name="_xlnm.Print_Area" localSheetId="20">'10_3'!$A$1:$D$31</definedName>
    <definedName name="_xlnm.Print_Area" localSheetId="0">FBA_2!$A$1:$G$104</definedName>
    <definedName name="_xlnm.Print_Titles" localSheetId="10">'13nemater1'!$9:$10</definedName>
    <definedName name="_xlnm.Print_Titles" localSheetId="2">'20finans_sumos'!$A:$B</definedName>
    <definedName name="_xlnm.Print_Titles" localSheetId="7">'25segment'!$6:$8</definedName>
    <definedName name="_xlnm.Print_Titles" localSheetId="4">'5srautai2'!$17:$19</definedName>
    <definedName name="_xlnm.Print_Titles" localSheetId="16">'6_1'!$9:$10</definedName>
    <definedName name="_xlnm.Print_Titles" localSheetId="8">'8atsrg1'!$9:$11</definedName>
    <definedName name="_xlnm.Print_Titles" localSheetId="0">FBA_2!$19:$19</definedName>
    <definedName name="_xlnm.Print_Titles" localSheetId="9">ILGAL_12_1!$9:$11</definedName>
    <definedName name="_xlnm.Print_Titles" localSheetId="1">VRA3_2!$17:$17</definedName>
    <definedName name="sada" localSheetId="2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[2]Table!#REF!</definedName>
    <definedName name="Sritis" localSheetId="21">#REF!</definedName>
    <definedName name="Sritis">#REF!</definedName>
    <definedName name="Statusas">[3]Sheet1!$A$2:$A$6</definedName>
    <definedName name="t">[2]Vlist!$A$2:$A$12</definedName>
    <definedName name="Taip_Ne" localSheetId="21">#REF!</definedName>
    <definedName name="Taip_Ne">#REF!</definedName>
    <definedName name="VAgrupe" localSheetId="21">#REF!</definedName>
    <definedName name="VAgrupe">#REF!</definedName>
    <definedName name="vieta" localSheetId="21">#REF!</definedName>
    <definedName name="vieta">#REF!</definedName>
    <definedName name="x" hidden="1">[2]Table!#REF!</definedName>
    <definedName name="X4AL_III_ketv__AL__2__List" localSheetId="21">#REF!</definedName>
    <definedName name="X4AL_III_ketv__AL__2__List">#REF!</definedName>
  </definedNames>
  <calcPr calcId="145621" fullCalcOnLoad="1"/>
</workbook>
</file>

<file path=xl/calcChain.xml><?xml version="1.0" encoding="utf-8"?>
<calcChain xmlns="http://schemas.openxmlformats.org/spreadsheetml/2006/main">
  <c r="H13" i="28"/>
  <c r="H18"/>
  <c r="H22"/>
  <c r="G18"/>
  <c r="E13"/>
  <c r="E22"/>
  <c r="G13"/>
  <c r="I11" i="23"/>
  <c r="H13"/>
  <c r="I13"/>
  <c r="E13"/>
  <c r="F13"/>
  <c r="F11"/>
  <c r="G16"/>
  <c r="G11"/>
  <c r="G28"/>
  <c r="H11"/>
  <c r="H28"/>
  <c r="H23"/>
  <c r="G23"/>
  <c r="G13"/>
  <c r="D13"/>
  <c r="K30" i="17"/>
  <c r="L30"/>
  <c r="M30"/>
  <c r="M50"/>
  <c r="G30"/>
  <c r="H30"/>
  <c r="I30"/>
  <c r="J30"/>
  <c r="K21"/>
  <c r="L21"/>
  <c r="M21"/>
  <c r="J21"/>
  <c r="H21"/>
  <c r="I21"/>
  <c r="L68" i="37"/>
  <c r="L83"/>
  <c r="L82"/>
  <c r="L81"/>
  <c r="L74"/>
  <c r="L75"/>
  <c r="L76"/>
  <c r="L72"/>
  <c r="L73"/>
  <c r="L54"/>
  <c r="L53"/>
  <c r="K53"/>
  <c r="J53"/>
  <c r="L42"/>
  <c r="L43"/>
  <c r="L44"/>
  <c r="L40"/>
  <c r="L45"/>
  <c r="L46"/>
  <c r="L47"/>
  <c r="L48"/>
  <c r="L49"/>
  <c r="L50"/>
  <c r="L51"/>
  <c r="L52"/>
  <c r="L41"/>
  <c r="L35"/>
  <c r="L36"/>
  <c r="L37"/>
  <c r="L38"/>
  <c r="L39"/>
  <c r="L34"/>
  <c r="L26"/>
  <c r="L29"/>
  <c r="L30"/>
  <c r="L32"/>
  <c r="L25"/>
  <c r="L22"/>
  <c r="L21"/>
  <c r="L24"/>
  <c r="L23"/>
  <c r="K20"/>
  <c r="K33"/>
  <c r="L33"/>
  <c r="K40"/>
  <c r="I40"/>
  <c r="J40"/>
  <c r="J20"/>
  <c r="K21"/>
  <c r="K22"/>
  <c r="J68"/>
  <c r="J72"/>
  <c r="J33"/>
  <c r="J22"/>
  <c r="J21"/>
  <c r="G72"/>
  <c r="G23" i="13"/>
  <c r="H23"/>
  <c r="J23"/>
  <c r="K23"/>
  <c r="C23"/>
  <c r="D20"/>
  <c r="E20"/>
  <c r="F20"/>
  <c r="G20"/>
  <c r="H20"/>
  <c r="I20"/>
  <c r="J20"/>
  <c r="K20"/>
  <c r="L20"/>
  <c r="C20"/>
  <c r="D17"/>
  <c r="D23"/>
  <c r="E17"/>
  <c r="F17"/>
  <c r="G17"/>
  <c r="H17"/>
  <c r="I17"/>
  <c r="J17"/>
  <c r="K17"/>
  <c r="L17"/>
  <c r="C17"/>
  <c r="D14"/>
  <c r="E14"/>
  <c r="F14"/>
  <c r="F23"/>
  <c r="G14"/>
  <c r="H14"/>
  <c r="I14"/>
  <c r="J14"/>
  <c r="K14"/>
  <c r="L14"/>
  <c r="D11"/>
  <c r="E11"/>
  <c r="E23"/>
  <c r="F11"/>
  <c r="G11"/>
  <c r="H11"/>
  <c r="I11"/>
  <c r="J11"/>
  <c r="K11"/>
  <c r="L11"/>
  <c r="L23"/>
  <c r="C14"/>
  <c r="C11"/>
  <c r="I28" i="4"/>
  <c r="I42"/>
  <c r="G44" i="38"/>
  <c r="C15" i="29"/>
  <c r="R22" i="17"/>
  <c r="D13" i="9"/>
  <c r="O25" i="8"/>
  <c r="O24"/>
  <c r="O23"/>
  <c r="H22" i="37"/>
  <c r="H21"/>
  <c r="D17" i="14"/>
  <c r="C17"/>
  <c r="M12" i="13"/>
  <c r="H28" i="4"/>
  <c r="G92" i="38"/>
  <c r="G86"/>
  <c r="F92"/>
  <c r="F86"/>
  <c r="F96"/>
  <c r="H96"/>
  <c r="G88"/>
  <c r="F88"/>
  <c r="G77"/>
  <c r="F77"/>
  <c r="G71"/>
  <c r="G66"/>
  <c r="F71"/>
  <c r="F66"/>
  <c r="G67"/>
  <c r="F67"/>
  <c r="G61"/>
  <c r="F61"/>
  <c r="G51"/>
  <c r="F51"/>
  <c r="F43"/>
  <c r="F44"/>
  <c r="G27"/>
  <c r="G20"/>
  <c r="F27"/>
  <c r="F20"/>
  <c r="G21"/>
  <c r="F21"/>
  <c r="E18" i="31"/>
  <c r="E11"/>
  <c r="E23"/>
  <c r="I46" i="4"/>
  <c r="I25"/>
  <c r="I18"/>
  <c r="I19"/>
  <c r="L51" i="17"/>
  <c r="I51"/>
  <c r="H46" i="4"/>
  <c r="H25"/>
  <c r="H18"/>
  <c r="H19"/>
  <c r="D15" i="29"/>
  <c r="F42" i="6"/>
  <c r="M51" i="17"/>
  <c r="J51"/>
  <c r="G51"/>
  <c r="R15"/>
  <c r="R17"/>
  <c r="R18"/>
  <c r="R19"/>
  <c r="R20"/>
  <c r="R23"/>
  <c r="R24"/>
  <c r="R26"/>
  <c r="R27"/>
  <c r="R28"/>
  <c r="R29"/>
  <c r="R31"/>
  <c r="R32"/>
  <c r="R33"/>
  <c r="R34"/>
  <c r="R36"/>
  <c r="R37"/>
  <c r="R38"/>
  <c r="R39"/>
  <c r="R41"/>
  <c r="R42"/>
  <c r="R43"/>
  <c r="R45"/>
  <c r="R46"/>
  <c r="R47"/>
  <c r="R48"/>
  <c r="R14"/>
  <c r="O11" i="8"/>
  <c r="O12"/>
  <c r="O13"/>
  <c r="O14"/>
  <c r="O15"/>
  <c r="O16"/>
  <c r="O17"/>
  <c r="O18"/>
  <c r="O19"/>
  <c r="O20"/>
  <c r="O21"/>
  <c r="O22"/>
  <c r="O10"/>
  <c r="G33" i="37"/>
  <c r="E14" i="14"/>
  <c r="E17"/>
  <c r="E15"/>
  <c r="E16"/>
  <c r="M22" i="13"/>
  <c r="M21"/>
  <c r="M19"/>
  <c r="M18"/>
  <c r="M16"/>
  <c r="M15"/>
  <c r="M14"/>
  <c r="M13"/>
  <c r="D18" i="31"/>
  <c r="D23"/>
  <c r="D11"/>
  <c r="M24" i="6"/>
  <c r="J25" i="17"/>
  <c r="J15" i="9"/>
  <c r="O30" i="8"/>
  <c r="O31"/>
  <c r="O32"/>
  <c r="O33"/>
  <c r="O34"/>
  <c r="O35"/>
  <c r="O36"/>
  <c r="O37"/>
  <c r="O38"/>
  <c r="O40"/>
  <c r="O29"/>
  <c r="H14" i="14"/>
  <c r="H15"/>
  <c r="H16"/>
  <c r="H13"/>
  <c r="I41" i="37"/>
  <c r="I42"/>
  <c r="I45"/>
  <c r="G40"/>
  <c r="G53"/>
  <c r="I53"/>
  <c r="G68"/>
  <c r="I82"/>
  <c r="I43"/>
  <c r="I44"/>
  <c r="I46"/>
  <c r="I47"/>
  <c r="I48"/>
  <c r="I49"/>
  <c r="I50"/>
  <c r="I51"/>
  <c r="I52"/>
  <c r="H40"/>
  <c r="I39"/>
  <c r="I38"/>
  <c r="I37"/>
  <c r="I36"/>
  <c r="I35"/>
  <c r="I33"/>
  <c r="I34"/>
  <c r="I24"/>
  <c r="I25"/>
  <c r="I26"/>
  <c r="I29"/>
  <c r="I30"/>
  <c r="I32"/>
  <c r="I74"/>
  <c r="I75"/>
  <c r="I76"/>
  <c r="I54"/>
  <c r="J14" i="9"/>
  <c r="J13"/>
  <c r="J19"/>
  <c r="J16"/>
  <c r="M25" i="17"/>
  <c r="L25"/>
  <c r="K25"/>
  <c r="I25"/>
  <c r="I50"/>
  <c r="H25"/>
  <c r="G25"/>
  <c r="D11" i="33"/>
  <c r="D25"/>
  <c r="E13" i="14"/>
  <c r="F24" i="24"/>
  <c r="F32"/>
  <c r="E11" i="33"/>
  <c r="E25"/>
  <c r="E23" i="23"/>
  <c r="E11"/>
  <c r="E28"/>
  <c r="E18" i="28"/>
  <c r="D13"/>
  <c r="D24" i="24"/>
  <c r="D32"/>
  <c r="M22" i="6"/>
  <c r="M14"/>
  <c r="M12"/>
  <c r="M42"/>
  <c r="J13" i="17"/>
  <c r="R13"/>
  <c r="J16"/>
  <c r="E13"/>
  <c r="F13"/>
  <c r="G13"/>
  <c r="H13"/>
  <c r="I13"/>
  <c r="K13"/>
  <c r="L13"/>
  <c r="M13"/>
  <c r="N13"/>
  <c r="N21"/>
  <c r="O13"/>
  <c r="R12"/>
  <c r="K50"/>
  <c r="D27" i="9"/>
  <c r="D33"/>
  <c r="D16"/>
  <c r="M28" i="8"/>
  <c r="M27"/>
  <c r="M9"/>
  <c r="D18" i="28"/>
  <c r="D16" i="23"/>
  <c r="D23"/>
  <c r="Q51" i="17"/>
  <c r="P51"/>
  <c r="Q13"/>
  <c r="Q21"/>
  <c r="Q50"/>
  <c r="Q16"/>
  <c r="Q35"/>
  <c r="Q40"/>
  <c r="P13"/>
  <c r="P16"/>
  <c r="P35"/>
  <c r="P40"/>
  <c r="N51"/>
  <c r="K51"/>
  <c r="O51"/>
  <c r="F51"/>
  <c r="N16"/>
  <c r="N44"/>
  <c r="N49"/>
  <c r="G16"/>
  <c r="G35"/>
  <c r="G40"/>
  <c r="R40"/>
  <c r="H16"/>
  <c r="H35"/>
  <c r="H40"/>
  <c r="I16"/>
  <c r="I35"/>
  <c r="I40"/>
  <c r="J35"/>
  <c r="J40"/>
  <c r="K35"/>
  <c r="K40"/>
  <c r="K16"/>
  <c r="L35"/>
  <c r="L40"/>
  <c r="L16"/>
  <c r="M16"/>
  <c r="M35"/>
  <c r="M40"/>
  <c r="O16"/>
  <c r="O21"/>
  <c r="O50"/>
  <c r="O35"/>
  <c r="O40"/>
  <c r="E16"/>
  <c r="E21"/>
  <c r="E44"/>
  <c r="E49"/>
  <c r="F16"/>
  <c r="F21"/>
  <c r="F50"/>
  <c r="F35"/>
  <c r="F40"/>
  <c r="L44"/>
  <c r="R44"/>
  <c r="L49"/>
  <c r="R49"/>
  <c r="I44"/>
  <c r="I49"/>
  <c r="O25"/>
  <c r="F25"/>
  <c r="G42" i="6"/>
  <c r="I42"/>
  <c r="L42"/>
  <c r="M13"/>
  <c r="F13"/>
  <c r="F21"/>
  <c r="F35"/>
  <c r="F40"/>
  <c r="G35"/>
  <c r="G40"/>
  <c r="H35"/>
  <c r="H40"/>
  <c r="I35"/>
  <c r="I40"/>
  <c r="J35"/>
  <c r="J40"/>
  <c r="K35"/>
  <c r="K40"/>
  <c r="L35"/>
  <c r="L40"/>
  <c r="M35"/>
  <c r="M40"/>
  <c r="E35"/>
  <c r="E40"/>
  <c r="M25"/>
  <c r="M30"/>
  <c r="L25"/>
  <c r="L30"/>
  <c r="I25"/>
  <c r="I30"/>
  <c r="G25"/>
  <c r="G30"/>
  <c r="F25"/>
  <c r="F30"/>
  <c r="G13"/>
  <c r="H13"/>
  <c r="H21"/>
  <c r="I13"/>
  <c r="J13"/>
  <c r="J21"/>
  <c r="K13"/>
  <c r="K21"/>
  <c r="L13"/>
  <c r="L21"/>
  <c r="L41"/>
  <c r="F16"/>
  <c r="G16"/>
  <c r="G21"/>
  <c r="H16"/>
  <c r="I16"/>
  <c r="I21"/>
  <c r="I41"/>
  <c r="J16"/>
  <c r="K16"/>
  <c r="L16"/>
  <c r="M16"/>
  <c r="E16"/>
  <c r="E13"/>
  <c r="J35" i="9"/>
  <c r="I35"/>
  <c r="H35"/>
  <c r="G35"/>
  <c r="F35"/>
  <c r="E35"/>
  <c r="D35"/>
  <c r="J33"/>
  <c r="C35"/>
  <c r="C33"/>
  <c r="E27"/>
  <c r="E33"/>
  <c r="F27"/>
  <c r="F33"/>
  <c r="G27"/>
  <c r="G33"/>
  <c r="H27"/>
  <c r="H33"/>
  <c r="I27"/>
  <c r="I33"/>
  <c r="I34"/>
  <c r="J27"/>
  <c r="C27"/>
  <c r="I22"/>
  <c r="I16"/>
  <c r="H16"/>
  <c r="G16"/>
  <c r="F16"/>
  <c r="E16"/>
  <c r="I13"/>
  <c r="H13"/>
  <c r="H22"/>
  <c r="H34"/>
  <c r="G13"/>
  <c r="F13"/>
  <c r="F22"/>
  <c r="F34"/>
  <c r="E13"/>
  <c r="E22"/>
  <c r="E34"/>
  <c r="C16"/>
  <c r="C13"/>
  <c r="C22"/>
  <c r="C34"/>
  <c r="N28" i="8"/>
  <c r="L28"/>
  <c r="L27"/>
  <c r="K28"/>
  <c r="K27"/>
  <c r="J28"/>
  <c r="I28"/>
  <c r="H28"/>
  <c r="H27"/>
  <c r="G28"/>
  <c r="G27"/>
  <c r="F28"/>
  <c r="N27"/>
  <c r="J27"/>
  <c r="I27"/>
  <c r="F27"/>
  <c r="N9"/>
  <c r="L9"/>
  <c r="K9"/>
  <c r="J9"/>
  <c r="I9"/>
  <c r="H9"/>
  <c r="G9"/>
  <c r="F9"/>
  <c r="E28"/>
  <c r="E27"/>
  <c r="E9"/>
  <c r="F17" i="14"/>
  <c r="G17"/>
  <c r="G22" i="37"/>
  <c r="G21"/>
  <c r="I83"/>
  <c r="I23"/>
  <c r="E21" i="6"/>
  <c r="G22" i="9"/>
  <c r="G34"/>
  <c r="R35" i="17"/>
  <c r="P21"/>
  <c r="P50"/>
  <c r="G21"/>
  <c r="G50"/>
  <c r="E50"/>
  <c r="G41" i="6"/>
  <c r="F41"/>
  <c r="N50" i="17"/>
  <c r="R25"/>
  <c r="R16"/>
  <c r="H50"/>
  <c r="L50"/>
  <c r="H51"/>
  <c r="I72" i="37"/>
  <c r="I68"/>
  <c r="D11" i="23"/>
  <c r="D28"/>
  <c r="I22" i="37"/>
  <c r="H45" i="4"/>
  <c r="H53"/>
  <c r="H55"/>
  <c r="D22" i="28"/>
  <c r="G22"/>
  <c r="M21" i="6"/>
  <c r="M41"/>
  <c r="R30" i="17"/>
  <c r="J50"/>
  <c r="R50"/>
  <c r="R51"/>
  <c r="J22" i="9"/>
  <c r="J34"/>
  <c r="D22"/>
  <c r="D34"/>
  <c r="O28" i="8"/>
  <c r="O27"/>
  <c r="O9"/>
  <c r="L20" i="37"/>
  <c r="H20"/>
  <c r="H81"/>
  <c r="G20"/>
  <c r="G81"/>
  <c r="I21"/>
  <c r="I20"/>
  <c r="I81"/>
  <c r="H17" i="14"/>
  <c r="I23" i="13"/>
  <c r="M20"/>
  <c r="M17"/>
  <c r="M11"/>
  <c r="I45" i="4"/>
  <c r="I53"/>
  <c r="I55"/>
  <c r="G96" i="38"/>
  <c r="G43"/>
  <c r="G60"/>
  <c r="F60"/>
  <c r="R21" i="17"/>
  <c r="M23" i="13"/>
</calcChain>
</file>

<file path=xl/sharedStrings.xml><?xml version="1.0" encoding="utf-8"?>
<sst xmlns="http://schemas.openxmlformats.org/spreadsheetml/2006/main" count="1729" uniqueCount="837">
  <si>
    <r>
      <t>Finansavimo sumos kitoms išlaidoms</t>
    </r>
    <r>
      <rPr>
        <sz val="10"/>
        <rFont val="Times New Roman"/>
        <family val="1"/>
        <charset val="186"/>
      </rPr>
      <t>:</t>
    </r>
  </si>
  <si>
    <t>I.5.</t>
  </si>
  <si>
    <t>I.6.</t>
  </si>
  <si>
    <t>I.7.</t>
  </si>
  <si>
    <r>
      <t>II.</t>
    </r>
    <r>
      <rPr>
        <sz val="10"/>
        <rFont val="Times New Roman"/>
        <family val="1"/>
        <charset val="186"/>
      </rPr>
      <t>5</t>
    </r>
  </si>
  <si>
    <r>
      <t>II.</t>
    </r>
    <r>
      <rPr>
        <sz val="10"/>
        <rFont val="Times New Roman"/>
        <family val="1"/>
        <charset val="186"/>
      </rPr>
      <t>6</t>
    </r>
  </si>
  <si>
    <r>
      <t xml:space="preserve">Paprastojo </t>
    </r>
    <r>
      <rPr>
        <sz val="10"/>
        <rFont val="Times New Roman"/>
        <family val="1"/>
        <charset val="186"/>
      </rPr>
      <t>remonto ir eksploata</t>
    </r>
    <r>
      <rPr>
        <sz val="10"/>
        <rFont val="Times New Roman"/>
        <family val="1"/>
        <charset val="186"/>
      </rPr>
      <t>vimo</t>
    </r>
  </si>
  <si>
    <t>Nuomos(is mok ir valg)</t>
  </si>
  <si>
    <r>
      <t>Sumokėt</t>
    </r>
    <r>
      <rPr>
        <sz val="10"/>
        <rFont val="Times New Roman"/>
        <family val="1"/>
        <charset val="186"/>
      </rPr>
      <t>os palūkan</t>
    </r>
    <r>
      <rPr>
        <sz val="10"/>
        <rFont val="Times New Roman"/>
        <family val="1"/>
        <charset val="186"/>
      </rPr>
      <t>os</t>
    </r>
  </si>
  <si>
    <t xml:space="preserve">Kitos išmokos </t>
  </si>
  <si>
    <r>
      <t xml:space="preserve">Investicijos į </t>
    </r>
    <r>
      <rPr>
        <sz val="10"/>
        <rFont val="Times New Roman"/>
        <family val="1"/>
        <charset val="186"/>
      </rPr>
      <t>ne nuosavybės vertybinius popierius</t>
    </r>
  </si>
  <si>
    <r>
      <t>Gautos finansavimo sumos ilgalaikiam ir biologiniam turtui įsigyti</t>
    </r>
    <r>
      <rPr>
        <sz val="10"/>
        <rFont val="Times New Roman"/>
        <family val="1"/>
        <charset val="186"/>
      </rPr>
      <t>:</t>
    </r>
  </si>
  <si>
    <r>
      <t xml:space="preserve">Iš ES, užsienio valstybių ir tarptautinių </t>
    </r>
    <r>
      <rPr>
        <sz val="10"/>
        <rFont val="Times New Roman"/>
        <family val="1"/>
        <charset val="186"/>
      </rPr>
      <t xml:space="preserve"> organizacijų</t>
    </r>
  </si>
  <si>
    <t xml:space="preserve">Iš kitų šaltinių </t>
  </si>
  <si>
    <t>(palukanos)</t>
  </si>
  <si>
    <t>Už suteiktas paslaugas iš biudžeto(gautos spec fin)</t>
  </si>
  <si>
    <t>(Informacijos apie nematerialiojo turto balansinės vertės pasikeitimą per ataskaitinį laikotarpį pateikimo aukštesniojo ir žemesniojo lygių finansinių ataskaitų aiškinamajame rašte forma)</t>
  </si>
  <si>
    <t>Plėtros darbai</t>
  </si>
  <si>
    <t>Programinė įranga ir jos licencijos</t>
  </si>
  <si>
    <t>Kitas nematerialusis turtas</t>
  </si>
  <si>
    <t>Nebaigti projektai ir išankstiniai apmokėjimai</t>
  </si>
  <si>
    <t>Prestižas</t>
  </si>
  <si>
    <t>Iš viso</t>
  </si>
  <si>
    <r>
      <t>patentai ir kitos licencijos (išskyrus nurodytus 4 stulpelyje</t>
    </r>
    <r>
      <rPr>
        <b/>
        <sz val="10"/>
        <rFont val="Times New Roman"/>
        <family val="1"/>
        <charset val="186"/>
      </rPr>
      <t>)</t>
    </r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</si>
  <si>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</si>
  <si>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</si>
  <si>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</si>
  <si>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</si>
  <si>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</si>
  <si>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Įsigijimai per ataskaitinį laikotarpį</t>
  </si>
  <si>
    <t>pirkto turto įsigijimo savikaina</t>
  </si>
  <si>
    <t>neatlygintinai gauto turto įsigijimo savikaina</t>
  </si>
  <si>
    <t>3.</t>
  </si>
  <si>
    <t>Parduoto, perduoto ir  nurašyto turto suma per ataskaitinį laikotarpį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</si>
  <si>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</si>
  <si>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</si>
  <si>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</si>
  <si>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</si>
  <si>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</si>
  <si>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</si>
  <si>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</si>
  <si>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</si>
  <si>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</si>
  <si>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</si>
  <si>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</si>
  <si>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amortizacijos suma ataskaitinio laikotarpio pradžioje</t>
  </si>
  <si>
    <t>X</t>
  </si>
  <si>
    <t>7.</t>
  </si>
  <si>
    <t>Neatlygintinai gauto turto sukaupta amortizacijos suma**</t>
  </si>
  <si>
    <t>8.</t>
  </si>
  <si>
    <t xml:space="preserve"> Apskaičiuota amortizacijos suma per ataskaitinį laikotarpį</t>
  </si>
  <si>
    <t>9.</t>
  </si>
  <si>
    <t>Sukaupta  parduoto,  perduoto ir nurašyto turto amortizacijos suma</t>
  </si>
  <si>
    <t>9.1.</t>
  </si>
  <si>
    <t>9.2.</t>
  </si>
  <si>
    <t>9.3.</t>
  </si>
  <si>
    <t>10.</t>
  </si>
  <si>
    <t>11.</t>
  </si>
  <si>
    <t>Sukaupta amortizacijos suma ataskaitinio laikotarpio pabaigoje (6+7+8-9+/-10)</t>
  </si>
  <si>
    <t>12.</t>
  </si>
  <si>
    <t>Nuvertėjimo suma ataskaitinio laikotarpio pradžioje</t>
  </si>
  <si>
    <t>13.</t>
  </si>
  <si>
    <t>Neatlygintinai gauto turto sukaupta nuvertėjimo suma**</t>
  </si>
  <si>
    <t>14.</t>
  </si>
  <si>
    <t>Apskaičiuota nuvertėjimo suma per ataskaitinį laikotarpį</t>
  </si>
  <si>
    <t>15.</t>
  </si>
  <si>
    <t>Panaikinta nuvertėjimo suma per ataskaitinį laikotarpį</t>
  </si>
  <si>
    <t>16.</t>
  </si>
  <si>
    <t>Sukaupta parduoto, perduoto ir nurašyto turto nuvertėjimo suma</t>
  </si>
  <si>
    <t>16.1.</t>
  </si>
  <si>
    <t>16.2.</t>
  </si>
  <si>
    <t>16.3.</t>
  </si>
  <si>
    <t>17.</t>
  </si>
  <si>
    <t>18.</t>
  </si>
  <si>
    <t>Nuvertėjimo suma ataskaitinio laikotarpio pabaigoje (12+13+14-15-16+/-17)</t>
  </si>
  <si>
    <t>19.</t>
  </si>
  <si>
    <t>Nematerialiojo turto likutinė vertė ataskaitinio laikotarpio pabaigoje (5-11-18)</t>
  </si>
  <si>
    <t>20.</t>
  </si>
  <si>
    <t>Nematerialiojo turto likutinė vertė  ataskaitinio laikotarpio pradžioje (1-6-12)</t>
  </si>
  <si>
    <r>
      <t xml:space="preserve"> * – </t>
    </r>
    <r>
      <rPr>
        <sz val="10"/>
        <rFont val="Times New Roman"/>
        <family val="1"/>
        <charset val="186"/>
      </rPr>
      <t>Pažymėti ataskaitos laukai nepildomi.</t>
    </r>
  </si>
  <si>
    <t>**– Kito subjekto sukaupta turto amortizacijos arba nuvertėjimo suma iki perdavimo.</t>
  </si>
  <si>
    <t xml:space="preserve">   25-ojo VSAFAS „Segmentai“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</si>
  <si>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</si>
  <si>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</si>
  <si>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</si>
  <si>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</si>
  <si>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</si>
  <si>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</si>
  <si>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</si>
  <si>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</si>
  <si>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</si>
  <si>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</si>
  <si>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</si>
  <si>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</si>
  <si>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</si>
  <si>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</si>
  <si>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</si>
  <si>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Darbo užmokesčio ir socialinio draudimo</t>
  </si>
  <si>
    <t>Komunalinių paslaugų ir ryšių</t>
  </si>
  <si>
    <t>Paprastojo remonto ir eksploatavimo</t>
  </si>
  <si>
    <t>1.8.</t>
  </si>
  <si>
    <t>Nuvertėjimo ir nurašytų sumų</t>
  </si>
  <si>
    <t>1.9.</t>
  </si>
  <si>
    <t>Sunaudotų ir parduotų atsargų savikaina</t>
  </si>
  <si>
    <t>1.10.</t>
  </si>
  <si>
    <t>Socialinių išmokų</t>
  </si>
  <si>
    <t>1.11.</t>
  </si>
  <si>
    <t>Nuomos</t>
  </si>
  <si>
    <t>1.12.</t>
  </si>
  <si>
    <t>Finansavimo</t>
  </si>
  <si>
    <t>1.13.</t>
  </si>
  <si>
    <t>Kitų paslaugų</t>
  </si>
  <si>
    <t>1.14.</t>
  </si>
  <si>
    <t>PAGRINDINĖS VEIKLOS PINIGŲ SRAUTAI</t>
  </si>
  <si>
    <t>Išmokos:</t>
  </si>
  <si>
    <t>3.1.1.</t>
  </si>
  <si>
    <t>3.1.2.</t>
  </si>
  <si>
    <t>3.1.3.</t>
  </si>
  <si>
    <t>Komandiruočių</t>
  </si>
  <si>
    <t>3.1.4.</t>
  </si>
  <si>
    <t>Transporto</t>
  </si>
  <si>
    <t>3.1.5.</t>
  </si>
  <si>
    <t>Kvalifikacijos kėlimo</t>
  </si>
  <si>
    <t>3.1.6.</t>
  </si>
  <si>
    <t>3.1.7.</t>
  </si>
  <si>
    <t>Atsargų įsigijimo</t>
  </si>
  <si>
    <t>3.1.8.</t>
  </si>
  <si>
    <t>3.1.9.</t>
  </si>
  <si>
    <t>3.1.10.</t>
  </si>
  <si>
    <t>Kitų paslaugų įsigijimo</t>
  </si>
  <si>
    <t>(Informacijos apie finansinės ir investicinės veiklos pajamas ir sąnaudas pateikimo aukštesniojo ir žemesniojo lygių finansinių ataskaitų aiškinamajame rašte forma)</t>
  </si>
  <si>
    <t>(Informacijos apie ilgalaikį finansinį turtą  pateikimo žemesniojo lygių finansinių ataskaitų aiškinamajame rašte forma)</t>
  </si>
  <si>
    <t>3.1.11.</t>
  </si>
  <si>
    <t>Sumokėtos palūkanos</t>
  </si>
  <si>
    <t>3.1.12.</t>
  </si>
  <si>
    <t>Kitos išmokos</t>
  </si>
  <si>
    <t>_____________________________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</si>
  <si>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</si>
  <si>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</si>
  <si>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</si>
  <si>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</si>
  <si>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</si>
  <si>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</si>
  <si>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</si>
  <si>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</si>
  <si>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</si>
  <si>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</si>
  <si>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</si>
  <si>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</si>
  <si>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</si>
  <si>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charset val="186"/>
      </rPr>
      <t>(2.1+2.2)</t>
    </r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</si>
  <si>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</si>
  <si>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</si>
  <si>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</si>
  <si>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</si>
  <si>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</si>
  <si>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</si>
  <si>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3.4.</t>
  </si>
  <si>
    <t>Kiti nurašymai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</si>
  <si>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</si>
  <si>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</si>
  <si>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</si>
  <si>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</si>
  <si>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</si>
  <si>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</si>
  <si>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</si>
  <si>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</si>
  <si>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</si>
  <si>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</si>
  <si>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</si>
  <si>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r>
      <t xml:space="preserve">Atsargų nuvertėjimas ataskaitinio laikotarpio pabaigoje </t>
    </r>
    <r>
      <rPr>
        <b/>
        <sz val="9"/>
        <rFont val="Times New Roman"/>
        <family val="1"/>
        <charset val="186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</si>
  <si>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  <charset val="186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</si>
  <si>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</si>
  <si>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</si>
  <si>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</si>
  <si>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>Paskutinė ataskaitinio laikotarpio diena</t>
  </si>
  <si>
    <t>Paskutinė praėjusio ataskaitinio laikotarpio diena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</si>
  <si>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</si>
  <si>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</si>
  <si>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</si>
  <si>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</si>
  <si>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</si>
  <si>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</si>
  <si>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</si>
  <si>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</si>
  <si>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</si>
  <si>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</si>
  <si>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</si>
  <si>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</si>
  <si>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</si>
  <si>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</si>
  <si>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</si>
  <si>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</si>
  <si>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</si>
  <si>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</si>
  <si>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</si>
  <si>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</si>
  <si>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</si>
  <si>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</si>
  <si>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</si>
  <si>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</si>
  <si>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</si>
  <si>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</si>
  <si>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  <charset val="186"/>
      </rPr>
      <t>2.</t>
    </r>
  </si>
  <si>
    <t>4.1.</t>
  </si>
  <si>
    <t>4.2.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</si>
  <si>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</si>
  <si>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</si>
  <si>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</si>
  <si>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</si>
  <si>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</si>
  <si>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</si>
  <si>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</si>
  <si>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</si>
  <si>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</si>
  <si>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</si>
  <si>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</si>
  <si>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</si>
  <si>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</si>
  <si>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</si>
  <si>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</si>
  <si>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</si>
  <si>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kitų šaltinių</t>
  </si>
  <si>
    <t>4-ojo VSAFAS „Grynojo turto pokyčių ataskaita“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</si>
  <si>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</si>
  <si>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</si>
  <si>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 xml:space="preserve">           Pateikimo valiuta ir tikslumas: litais arba tūkstančiais litų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</si>
  <si>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</si>
  <si>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</si>
  <si>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</si>
  <si>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</si>
  <si>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</si>
  <si>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</si>
  <si>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</t>
  </si>
  <si>
    <t>Tikrosios vertės rezervo likutis, gautas perėmus ilgalaikį turtą iš kito viešojo sektoriaus subjekto</t>
  </si>
  <si>
    <t>x</t>
  </si>
  <si>
    <t>Tikrosios vertės rezervo likutis, perduotas perleidus ilgalaikį turtą kitam subjektui</t>
  </si>
  <si>
    <t>Kitos tikrosios vertės rezervo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</si>
  <si>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</si>
  <si>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</si>
  <si>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</si>
  <si>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</si>
  <si>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Dalininkų kapitalo padidėjimo (sumažėjimo) sumos</t>
  </si>
  <si>
    <t>(teisės aktais įpareigoto pasirašyti asmens pareigų pavadinimas)</t>
  </si>
  <si>
    <t>(parašas)</t>
  </si>
  <si>
    <t>*Pažymėti ataskaitos laukai nepildomi.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</si>
  <si>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</si>
  <si>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</si>
  <si>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</si>
  <si>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FINANSINĖS BŪKLĖS ATASKAITA</t>
  </si>
  <si>
    <t xml:space="preserve">Pastabos Nr. 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</si>
  <si>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</si>
  <si>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</si>
  <si>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</si>
  <si>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</si>
  <si>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</si>
  <si>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</si>
  <si>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</si>
  <si>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</si>
  <si>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</si>
  <si>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</si>
  <si>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</si>
  <si>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</si>
  <si>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</si>
  <si>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</si>
  <si>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</si>
  <si>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</si>
  <si>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</si>
  <si>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</si>
  <si>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</si>
  <si>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</si>
  <si>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</si>
  <si>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</si>
  <si>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</si>
  <si>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</si>
  <si>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</si>
  <si>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</si>
  <si>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</si>
  <si>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</si>
  <si>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</si>
  <si>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</si>
  <si>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</si>
  <si>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</si>
  <si>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</si>
  <si>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</si>
  <si>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Pagaminta produkcija, atsargos, skirtos parduoti (perduoti)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</si>
  <si>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</si>
  <si>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</si>
  <si>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</si>
  <si>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</si>
  <si>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</si>
  <si>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</si>
  <si>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</si>
  <si>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</si>
  <si>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</si>
  <si>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</si>
  <si>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</si>
  <si>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</si>
  <si>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</si>
  <si>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</si>
  <si>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</si>
  <si>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</si>
  <si>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</si>
  <si>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</si>
  <si>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</si>
  <si>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</si>
  <si>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</si>
  <si>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</si>
  <si>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</si>
  <si>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</si>
  <si>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</si>
  <si>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</si>
  <si>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</si>
  <si>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</si>
  <si>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</si>
  <si>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</si>
  <si>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</si>
  <si>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</si>
  <si>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</si>
  <si>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</si>
  <si>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</si>
  <si>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</si>
  <si>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</si>
  <si>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</si>
  <si>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</si>
  <si>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</si>
  <si>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</si>
  <si>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</si>
  <si>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</si>
  <si>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</si>
  <si>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</si>
  <si>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</si>
  <si>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</si>
  <si>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Rezervai</t>
  </si>
  <si>
    <t>Kiti rezervai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</si>
  <si>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</si>
  <si>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</si>
  <si>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</si>
  <si>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</si>
  <si>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</si>
  <si>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</si>
  <si>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</si>
  <si>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</si>
  <si>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</si>
  <si>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</si>
  <si>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</si>
  <si>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</si>
  <si>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</si>
  <si>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</si>
  <si>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</si>
  <si>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</si>
  <si>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</si>
  <si>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</si>
  <si>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</si>
  <si>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Įsigijimai per ataskaitinį laikotarpį (2.1+2.2)</t>
  </si>
  <si>
    <t xml:space="preserve">       </t>
  </si>
  <si>
    <t>Parduoto, perduoto ir  nurašyto turto suma per ataskaitinį laikotarpį (3.1+3.2+3.3)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</si>
  <si>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</si>
  <si>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</si>
  <si>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</si>
  <si>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</si>
  <si>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Sukaupta nusidėvėjimo suma ataskaitinio laikotarpio pabaigoje (6+7+8-9+/-10)</t>
  </si>
  <si>
    <t xml:space="preserve">Apskaičiuota nuvertėjimo suma per ataskaitinį laikotarpį 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</si>
  <si>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</si>
  <si>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-15-16+/-17) </t>
    </r>
  </si>
  <si>
    <t xml:space="preserve">Tikroji vertė ataskaitinio laikotarpio pradžioje 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</si>
  <si>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</si>
  <si>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</si>
  <si>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</si>
  <si>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</si>
  <si>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</si>
  <si>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</si>
  <si>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</si>
  <si>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</si>
  <si>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</si>
  <si>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</si>
  <si>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  <charset val="186"/>
      </rPr>
      <t>21-</t>
    </r>
    <r>
      <rPr>
        <b/>
        <sz val="10"/>
        <rFont val="Times New Roman"/>
        <family val="1"/>
        <charset val="186"/>
      </rPr>
      <t>22+/-</t>
    </r>
    <r>
      <rPr>
        <b/>
        <sz val="10"/>
        <rFont val="Times New Roman"/>
        <family val="1"/>
        <charset val="186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</si>
  <si>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</si>
  <si>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  <charset val="186"/>
      </rPr>
      <t xml:space="preserve"> 24)</t>
    </r>
  </si>
  <si>
    <t>26.</t>
  </si>
  <si>
    <r>
      <t>Ilgalaikio materialiojo turto likutinė vertė ataskaitinio laikotarpio pradžioje (1-6-12+19</t>
    </r>
    <r>
      <rPr>
        <b/>
        <sz val="10"/>
        <rFont val="Times New Roman"/>
        <family val="1"/>
        <charset val="186"/>
      </rPr>
      <t>)</t>
    </r>
  </si>
  <si>
    <t>* - Pažymėti ataskaitos laukai nepildomi.</t>
  </si>
  <si>
    <t>**- Kito subjekto sukaupta turto nusidėvėjimo arba nuvertėjimo suma iki perdavimo.</t>
  </si>
  <si>
    <t>5-ojo VSAFAS „Pinigų srautų ataskaita“</t>
  </si>
  <si>
    <t>(Žemesniojo lygio viešojo sektoriaus subjektų, išskyrus mokesčių fondus ir išteklių fondus, pinigų srautų ataskaitos forma)</t>
  </si>
  <si>
    <t>PINIGŲ SRAUTŲ ATASKAITA</t>
  </si>
  <si>
    <t>Tiesioginiai pinigų srautai</t>
  </si>
  <si>
    <t>Netiesioginiai pinigų srautai</t>
  </si>
  <si>
    <t>3</t>
  </si>
  <si>
    <t>Įplaukos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</si>
  <si>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</si>
  <si>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</si>
  <si>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</si>
  <si>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</si>
  <si>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</si>
  <si>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</si>
  <si>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socialinių įmokų</t>
  </si>
  <si>
    <t>Už suteiktas paslaugas iš pirkėjų</t>
  </si>
  <si>
    <t>Gautos palūkanos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</si>
  <si>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</si>
  <si>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</si>
  <si>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</si>
  <si>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</si>
  <si>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</si>
  <si>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</si>
  <si>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</si>
  <si>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Asignavimų valdytojų programų vykdytojams</t>
  </si>
  <si>
    <t>Kitiems subjektams</t>
  </si>
  <si>
    <t>Išmokos</t>
  </si>
  <si>
    <t>III.7</t>
  </si>
  <si>
    <t>III.8</t>
  </si>
  <si>
    <t>III.9</t>
  </si>
  <si>
    <t>III.10</t>
  </si>
  <si>
    <t>III.11</t>
  </si>
  <si>
    <t>III.12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</si>
  <si>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</si>
  <si>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</si>
  <si>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</si>
  <si>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</si>
  <si>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Investicijos į kontroliuojamus ir asocijuotuosius subjektus</t>
  </si>
  <si>
    <t>Investicijos į kitą finansinį turtą</t>
  </si>
  <si>
    <t>Ilgalaikio finansinio turto perleidimas:</t>
  </si>
  <si>
    <t>IV.3</t>
  </si>
  <si>
    <t>Ilgalaikių terminuotųjų indėlių (padidėjimas) sumažėjimas</t>
  </si>
  <si>
    <t>FINANSINĖS VEIKLOS PINIGŲ SRAUTAI</t>
  </si>
  <si>
    <t>Įplaukos iš gautų paskolų</t>
  </si>
  <si>
    <t>Finansinės nuomos (lizingo) įsipareigojimų apmokėjimas</t>
  </si>
  <si>
    <t>IV.4</t>
  </si>
  <si>
    <t xml:space="preserve">Grąžintos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</si>
  <si>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</si>
  <si>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</si>
  <si>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</si>
  <si>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</si>
  <si>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</si>
  <si>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</si>
  <si>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(parašas) </t>
  </si>
  <si>
    <t>Tenka kontroliuojančiajam subjektui</t>
  </si>
  <si>
    <t>17-ojo VSAFAS „Finansinis turtas ir finansiniai įsipareigojimai“</t>
  </si>
  <si>
    <t>4 priedas</t>
  </si>
  <si>
    <r>
      <t xml:space="preserve">(Informacijos apie parduoti laikomo finansinio turto pokyčius per 20XX m. laikotarpį pateikimo žemesniojo ir aukštesniojo lygių finansinių ataskaitų aiškinamajame rašte </t>
    </r>
    <r>
      <rPr>
        <b/>
        <sz val="11"/>
        <rFont val="Times New Roman"/>
        <family val="1"/>
        <charset val="186"/>
      </rPr>
      <t>forma)</t>
    </r>
  </si>
  <si>
    <t>Finansinio turto pavadinimas</t>
  </si>
  <si>
    <t>Balansinė vertė ataskaitinio laikotarpio pradžioje</t>
  </si>
  <si>
    <t>Įsigyta</t>
  </si>
  <si>
    <t>Parduota (balansine verte pardavimo momentu)</t>
  </si>
  <si>
    <t>Perkelta į (iš) kitas finansinio turto grupes</t>
  </si>
  <si>
    <t>Nuvertėjimas</t>
  </si>
  <si>
    <t>Nurašyta (balansine verte nurašymo momentu)</t>
  </si>
  <si>
    <t>Tikrosios vertės pokytis</t>
  </si>
  <si>
    <t>Balansinė vertė ataskaitinio laikotarpio pabaigoje</t>
  </si>
  <si>
    <t>Nuosavybės vertybiniai popieriai</t>
  </si>
  <si>
    <t>Ne nuosavybės vertybiniai popieriai</t>
  </si>
  <si>
    <t>Finansinis turtas iš išvestinės finansinės priemonės</t>
  </si>
  <si>
    <t>Kitas</t>
  </si>
  <si>
    <t>Trumpalaikis finansinis turtas</t>
  </si>
  <si>
    <t>Ilgalaikiai terminuotieji indėliai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</si>
  <si>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</si>
  <si>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  <charset val="186"/>
      </rPr>
      <t xml:space="preserve"> forma)</t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</si>
  <si>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</si>
  <si>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</si>
  <si>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</si>
  <si>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</si>
  <si>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</si>
  <si>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</si>
  <si>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</si>
  <si>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</si>
  <si>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</si>
  <si>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</si>
  <si>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</si>
  <si>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</si>
  <si>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</si>
  <si>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</si>
  <si>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</si>
  <si>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</si>
  <si>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</si>
  <si>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</si>
  <si>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</si>
  <si>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</si>
  <si>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</si>
  <si>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</si>
  <si>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</si>
  <si>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</si>
  <si>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</si>
  <si>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  <charset val="186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</si>
  <si>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  <charset val="186"/>
      </rPr>
      <t>(1-2)</t>
    </r>
  </si>
  <si>
    <t>8 priedas</t>
  </si>
  <si>
    <t>(Informacijos apie pinigus ir pinigų ekvivalentus pateikimo žemesniojo lygio finansinių ataskaitų aiškinamajame rašte forma)</t>
  </si>
  <si>
    <t>biudžeto asignavimai</t>
  </si>
  <si>
    <t>Pinigai iš valstybės biudžeto (įskaitant Europos Sąjungos finansinę paramą) (1.1+1.2+1.3+1.4–1.5)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</si>
  <si>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</si>
  <si>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</si>
  <si>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</si>
  <si>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</si>
  <si>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</si>
  <si>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</si>
  <si>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</si>
  <si>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</si>
  <si>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</si>
  <si>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</si>
  <si>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</si>
  <si>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</si>
  <si>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</si>
  <si>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</si>
  <si>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</si>
  <si>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</si>
  <si>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</si>
  <si>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</si>
  <si>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</si>
  <si>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</si>
  <si>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</si>
  <si>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</si>
  <si>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</si>
  <si>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</si>
  <si>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</si>
  <si>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Įsigijimo savikaina ataskaitinio laikotarpio pabaigoje</t>
  </si>
  <si>
    <t>12 priedas</t>
  </si>
  <si>
    <t>(Informacijos apie kai kurias trumpalaikes mokėtinas sumas pateikimo žemesniojo ir aukštesniojo lygių finansinių ataskaitų aiškinamajame rašte forma)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</si>
  <si>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</si>
  <si>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</si>
  <si>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</si>
  <si>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</si>
  <si>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</si>
  <si>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</si>
  <si>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</si>
  <si>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</si>
  <si>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4.3.</t>
  </si>
  <si>
    <t>Kitos mokėtinos sumos</t>
  </si>
  <si>
    <t>Kai kurių trumpalaikių mokėtinų sumų balansinė vertė (1+2+3+4)</t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</si>
  <si>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</si>
  <si>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</si>
  <si>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  <charset val="186"/>
      </rPr>
      <t>forma)</t>
    </r>
  </si>
  <si>
    <t>Įsipareigojimų dalis valiuta</t>
  </si>
  <si>
    <t>Įsigijimo savikaina ataskaitinio laikotarpio pradžioje</t>
  </si>
  <si>
    <t>Eurais </t>
  </si>
  <si>
    <t>JAV doleriais </t>
  </si>
  <si>
    <t>Kitomis  </t>
  </si>
  <si>
    <t>Iš viso </t>
  </si>
  <si>
    <t>6-ojo VSAFAS „Finansinių ataskaitų aiškinamasis raštas“</t>
  </si>
  <si>
    <r>
      <t>(Informacijos apie kontroliuojamus, asocijuotuosius ir kitus subjektus pateikimo žemesniojo lygio atskirų finansinių ataskaitų aiškinamajame rašte</t>
    </r>
    <r>
      <rPr>
        <b/>
        <sz val="12"/>
        <rFont val="Times New Roman"/>
        <family val="1"/>
        <charset val="186"/>
      </rPr>
      <t xml:space="preserve"> forma)</t>
    </r>
  </si>
  <si>
    <t>Eil. Nr.    **</t>
  </si>
  <si>
    <t>Subjekto tipas ir pavadinimas</t>
  </si>
  <si>
    <t>Buveinės adresas</t>
  </si>
  <si>
    <t>Pagrindinė veikla</t>
  </si>
  <si>
    <t>Valdomų akcijų (dalininko įnašų) dalis (procentais)</t>
  </si>
  <si>
    <t>Kontroliuojamos biudžetinės įstaigos</t>
  </si>
  <si>
    <t>...</t>
  </si>
  <si>
    <r>
      <t xml:space="preserve">Kontroliuojamos </t>
    </r>
    <r>
      <rPr>
        <b/>
        <sz val="10"/>
        <rFont val="Times New Roman"/>
        <family val="1"/>
        <charset val="186"/>
      </rPr>
      <t>viešosios įstaigos, priskiriamos prie viešojo sektoriaus subjektų</t>
    </r>
  </si>
  <si>
    <r>
      <t xml:space="preserve">Kontroliuojamos </t>
    </r>
    <r>
      <rPr>
        <b/>
        <sz val="10"/>
        <rFont val="Times New Roman"/>
        <family val="1"/>
        <charset val="186"/>
      </rPr>
      <t>viešosios įstaigos, nepriskiriamos prie viešojo sektoriaus subjektų</t>
    </r>
  </si>
  <si>
    <t xml:space="preserve"> 4.</t>
  </si>
  <si>
    <t>Valstybės ir savivaldybių įmonės***</t>
  </si>
  <si>
    <t>Kontroliuojamos akcinės ir uždarosios akcinės bendrovės</t>
  </si>
  <si>
    <t>5.1.</t>
  </si>
  <si>
    <t>5.2.</t>
  </si>
  <si>
    <t>Asocijuotieji subjektai</t>
  </si>
  <si>
    <t>6.1.</t>
  </si>
  <si>
    <t>6.2.</t>
  </si>
  <si>
    <t xml:space="preserve"> 7.</t>
  </si>
  <si>
    <t>Administruojami išteklių fondai</t>
  </si>
  <si>
    <t>7.1.</t>
  </si>
  <si>
    <t>7.2.</t>
  </si>
  <si>
    <t xml:space="preserve"> 8.</t>
  </si>
  <si>
    <t>Administruojami mokesčių fondai</t>
  </si>
  <si>
    <t>8.1.</t>
  </si>
  <si>
    <t>8.2.</t>
  </si>
  <si>
    <t>* – pažymėti ataskaitos laukai nepildomi;</t>
  </si>
  <si>
    <t>** – įtraukiama tiek detalizuojamų eilučių, kiek yra kontroliuojamų, asocijuotųjų ir kitų subjektų;</t>
  </si>
  <si>
    <t>*** – teikiama informacija apie tas valstybės ar savivaldybės įmones, kuriose viešojo sektoriaus subjektas įgyvendina įmonės savininko teises ir pareigas.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</si>
  <si>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</si>
  <si>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</si>
  <si>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Finansinės ir investicinės veiklos pajamos</t>
  </si>
  <si>
    <t>Pelnas dėl valiutos kurso pasikeitimo</t>
  </si>
  <si>
    <t>Baudų ir delspinigių pajamos</t>
  </si>
  <si>
    <t>Palūkanų pajamos</t>
  </si>
  <si>
    <t>Dividendai</t>
  </si>
  <si>
    <r>
      <t>Kitos finansinės ir investicinės veiklos pajamos</t>
    </r>
    <r>
      <rPr>
        <b/>
        <sz val="12"/>
        <rFont val="Times New Roman"/>
        <family val="1"/>
        <charset val="186"/>
      </rPr>
      <t>*</t>
    </r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</si>
  <si>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</si>
  <si>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</si>
  <si>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</si>
  <si>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</si>
  <si>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 xml:space="preserve">Palūkanų sąnaudos </t>
  </si>
  <si>
    <t>Kitos finansinės ir investicinės veiklos sąnaudos*</t>
  </si>
  <si>
    <t>Finansinės ir investicinės veiklos rezultatas (1-2)</t>
  </si>
  <si>
    <t>                                                                                      6-ojo VSAFAS „Finansinių ataskaitų aiškinamasis raštas“</t>
  </si>
  <si>
    <t xml:space="preserve">                                                                                      5 priedas               </t>
  </si>
  <si>
    <t>Investicijos į nuosavybės vertybinius popierius</t>
  </si>
  <si>
    <t>Investicijos į kontroliuojamus viešojo sektoriaus subjektus</t>
  </si>
  <si>
    <t>Investicijos į kontroliuojamus ne viešojo sektoriaus ir asocijuotuosius subjektus</t>
  </si>
  <si>
    <t>Investicijos į kitus subjektus</t>
  </si>
  <si>
    <t xml:space="preserve">Investicijos į ne nuosavybės vertybinius popierius </t>
  </si>
  <si>
    <t>Investicijos į iki išpirkimo termino laikomą finansinį turtą</t>
  </si>
  <si>
    <t>Investicijos į parduoti laikomą finansinį turtą</t>
  </si>
  <si>
    <t>Po vienų metų gautinos sumos</t>
  </si>
  <si>
    <t>Kitas ilgalaikis finansinis turtas</t>
  </si>
  <si>
    <t>Išankstiniai mokėjimai už ilgalaikį finansinį turtą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</si>
  <si>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</si>
  <si>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</si>
  <si>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</si>
  <si>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</si>
  <si>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</si>
  <si>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</si>
  <si>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</si>
  <si>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</si>
  <si>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</si>
  <si>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</si>
  <si>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Ateinančių laikotarpių sąnaudos ne viešojo sektoriaus subjektų pavedimams vykdyti</t>
  </si>
  <si>
    <t>Kitos ateinančių laikotarpių sąnaudos</t>
  </si>
  <si>
    <t>Išankstinių apmokėjimų balansinė vertė (1-2)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</si>
  <si>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</si>
  <si>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</si>
  <si>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</si>
  <si>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</si>
  <si>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</si>
  <si>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</si>
  <si>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</si>
  <si>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</si>
  <si>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</si>
  <si>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</si>
  <si>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</si>
  <si>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</si>
  <si>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</si>
  <si>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</si>
  <si>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</si>
  <si>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</si>
  <si>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</si>
  <si>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</si>
  <si>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</si>
  <si>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</si>
  <si>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</si>
  <si>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</si>
  <si>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</si>
  <si>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</si>
  <si>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</si>
  <si>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</si>
  <si>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</si>
  <si>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</si>
  <si>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</si>
  <si>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</si>
  <si>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</si>
  <si>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</si>
  <si>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</si>
  <si>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</si>
  <si>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</si>
  <si>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</si>
  <si>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</si>
  <si>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</si>
  <si>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</si>
  <si>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</si>
  <si>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</si>
  <si>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</si>
  <si>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</si>
  <si>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</si>
  <si>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</si>
  <si>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</si>
  <si>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</si>
  <si>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</si>
  <si>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</si>
  <si>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</si>
  <si>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</si>
  <si>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</si>
  <si>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</si>
  <si>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</si>
  <si>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</si>
  <si>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</si>
  <si>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</si>
  <si>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</si>
  <si>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</si>
  <si>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</si>
  <si>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</si>
  <si>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</si>
  <si>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</si>
  <si>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</si>
  <si>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</si>
  <si>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</si>
  <si>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</si>
  <si>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</si>
  <si>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</si>
  <si>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</si>
  <si>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</si>
  <si>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</si>
  <si>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</si>
  <si>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</si>
  <si>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</si>
  <si>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</si>
  <si>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</si>
  <si>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</si>
  <si>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</si>
  <si>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</si>
  <si>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</si>
  <si>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</si>
  <si>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</si>
  <si>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</si>
  <si>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</si>
  <si>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</si>
  <si>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</si>
  <si>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</si>
  <si>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</si>
  <si>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</si>
  <si>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</si>
  <si>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</si>
  <si>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</si>
  <si>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</si>
  <si>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</si>
  <si>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</si>
  <si>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</si>
  <si>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</si>
  <si>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t>2 priedas</t>
  </si>
  <si>
    <t>10-ojo VSAFAS „Kitos pajamos“</t>
  </si>
  <si>
    <t xml:space="preserve">        2 priedas</t>
  </si>
  <si>
    <t>(Informacijos apie pagrindinės veiklos kitas pajamas ir kitos veiklos pajamas pateikimo žemesniojo ir aukštesniojo lygių finansinių ataskaitų aiškinamajame rašte forma)</t>
  </si>
  <si>
    <t>Straipsnio pavadinimas</t>
  </si>
  <si>
    <t>1.</t>
  </si>
  <si>
    <t>1.1.</t>
  </si>
  <si>
    <t>Pajamos iš rinkliavų</t>
  </si>
  <si>
    <t>1.2.</t>
  </si>
  <si>
    <t>Pajamos iš administracinių baudų</t>
  </si>
  <si>
    <t>1.3.</t>
  </si>
  <si>
    <t>Pajamos iš dividendų</t>
  </si>
  <si>
    <t>1.4.</t>
  </si>
  <si>
    <t>Pajamos iš atsargų pardavimo</t>
  </si>
  <si>
    <t>1.5.</t>
  </si>
  <si>
    <t>Ilgalaikio materialiojo, nematerialiojo ir biologinio turto pardavimo pelnas</t>
  </si>
  <si>
    <t>1.6.</t>
  </si>
  <si>
    <t>Suteiktų paslaugų pajamos**</t>
  </si>
  <si>
    <t>1.7.</t>
  </si>
  <si>
    <t>Kitos</t>
  </si>
  <si>
    <t>2.</t>
  </si>
  <si>
    <t>2.1.</t>
  </si>
  <si>
    <t>2.2.</t>
  </si>
  <si>
    <t>2.3.</t>
  </si>
  <si>
    <t>2.4.</t>
  </si>
  <si>
    <t>2.5.</t>
  </si>
  <si>
    <t>* Reikšmingos sumos turi būti detalizuojamos aiškinamojo rašto tekste.</t>
  </si>
  <si>
    <t>** Nurodoma, kokios tai paslaugos, ir, jei suma reikšminga, ji detalizuojama aiškinamojo rašto tekste.</t>
  </si>
  <si>
    <t>13-ojo VSAFAS „Nematerialusis turtas“</t>
  </si>
  <si>
    <t>1 priedas</t>
  </si>
  <si>
    <t>Iš mokesčių</t>
  </si>
  <si>
    <r>
      <t>Po vien</t>
    </r>
    <r>
      <rPr>
        <sz val="10"/>
        <rFont val="Times New Roman"/>
        <family val="1"/>
        <charset val="186"/>
      </rPr>
      <t xml:space="preserve">ų metų gautinų sumų (padidėjimas) </t>
    </r>
    <r>
      <rPr>
        <sz val="10"/>
        <rFont val="Times New Roman"/>
        <family val="1"/>
        <charset val="186"/>
      </rPr>
      <t>sumažėjimas</t>
    </r>
  </si>
  <si>
    <r>
      <t xml:space="preserve">Kito ilgalaikio finansinio turto (padidėjimas) </t>
    </r>
    <r>
      <rPr>
        <sz val="10"/>
        <rFont val="Times New Roman"/>
        <family val="1"/>
        <charset val="186"/>
      </rPr>
      <t>sumažėjimas</t>
    </r>
  </si>
  <si>
    <r>
      <t xml:space="preserve">Kito ilgalaikio turto (padidėjimas) </t>
    </r>
    <r>
      <rPr>
        <sz val="10"/>
        <rFont val="Times New Roman"/>
        <family val="1"/>
        <charset val="186"/>
      </rPr>
      <t>sumažėjimas</t>
    </r>
  </si>
  <si>
    <r>
      <t xml:space="preserve">Gautų </t>
    </r>
    <r>
      <rPr>
        <sz val="10"/>
        <rFont val="Times New Roman"/>
        <family val="1"/>
        <charset val="186"/>
      </rPr>
      <t>paskolų grąžinimas</t>
    </r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</si>
  <si>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  <charset val="186"/>
      </rPr>
      <t>)</t>
    </r>
  </si>
  <si>
    <t xml:space="preserve">               Pateikimo valiuta ir tikslumas: litais arba tūkstančiais litų</t>
  </si>
  <si>
    <t>Netiesioginiaipinigų srautai</t>
  </si>
  <si>
    <t>191633486, Partizanų 42, Kaunas</t>
  </si>
  <si>
    <t>KAUNO LOPŠELIS - DARŽELIS "VAIKYSTĖ"</t>
  </si>
  <si>
    <t>Kauno lopšelis - darželis "Vaikystė"</t>
  </si>
  <si>
    <t>Vyr. buhalterė</t>
  </si>
  <si>
    <t>Rasa Gabrulevičienė</t>
  </si>
  <si>
    <t xml:space="preserve">   1 priedas</t>
  </si>
  <si>
    <t>Likutis 2013 m. gruodžio 31 d.</t>
  </si>
  <si>
    <t>1.6.1</t>
  </si>
  <si>
    <t>Suteiktų paslaugų, išskyrus nuomą, pajamos</t>
  </si>
  <si>
    <t>1.6.2</t>
  </si>
  <si>
    <t>Nuomos pajamos (pagrindinė veikla)</t>
  </si>
  <si>
    <t>Apskaičiuotos pagrindinės veiklos kitos pajamos</t>
  </si>
  <si>
    <t>Pervestinos į biudžetą pagrindinės veiklos kitos pajamos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</si>
  <si>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</si>
  <si>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Mineraliniai ištekliai ir kitas ilgalaikis turtas</t>
  </si>
  <si>
    <t>(viešojo sektoriaus subjekto vadovas arba jo įgaliotas administracijos                                      (parašas)</t>
  </si>
  <si>
    <t xml:space="preserve">vadovas) </t>
  </si>
  <si>
    <t>(vyriausiasis buhalteris (buhalteris))                                                                                             (parašas)</t>
  </si>
  <si>
    <t>Mineraliniai išteklliai</t>
  </si>
  <si>
    <t xml:space="preserve">        3 priedas</t>
  </si>
  <si>
    <t>(Informacijos apie kitos veiklos pajamas ir sąnaudas pateikimo žemesniojo ir aukštesniojo lygių finansinių ataskaitų aiškinamajame rašte forma)</t>
  </si>
  <si>
    <t>1.1</t>
  </si>
  <si>
    <t xml:space="preserve">Pajamos iš atsargų pardavimo </t>
  </si>
  <si>
    <t>1.2</t>
  </si>
  <si>
    <t>1.3</t>
  </si>
  <si>
    <t>Nuomos pajamos</t>
  </si>
  <si>
    <t>1.4</t>
  </si>
  <si>
    <t>Suteiktų paslaugų, išskyrus nuomą, pajamos**</t>
  </si>
  <si>
    <t>1.5</t>
  </si>
  <si>
    <t>Pervestinos į biudžetą kitos veiklos pajamos</t>
  </si>
  <si>
    <t>3.1</t>
  </si>
  <si>
    <t>3.2</t>
  </si>
  <si>
    <t>Nuostoliai iš ilgalaikio turto perleidimo</t>
  </si>
  <si>
    <t>3.3</t>
  </si>
  <si>
    <t>Ilgalaikio turto nusidėvėjimo ir amortizacijos sąnaudos</t>
  </si>
  <si>
    <t>3.4</t>
  </si>
  <si>
    <t>Paslaugų sąnaudos</t>
  </si>
  <si>
    <t>3.5</t>
  </si>
  <si>
    <t>Darbo užmokesčio ir socialinio draudimo sąnaudos</t>
  </si>
  <si>
    <t>3.6</t>
  </si>
  <si>
    <t>Kitos veiklos rezultatas</t>
  </si>
  <si>
    <t>* Reikšmingos sumos turi būti detalizuotos aiškinamojo rašto tekste.</t>
  </si>
  <si>
    <r>
      <t>** Nurodoma, kokios tai paslaugos, ir, jei suma reikšminga, ji detalizuojama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aiškinamojo rašto tekste.</t>
    </r>
  </si>
  <si>
    <t>19-ojo VSAFAS „Nuoma, finansinė nuoma (lizingas) ir kitos turto perdavimo sutartys“</t>
  </si>
  <si>
    <t>(Informacijos apie būsimąsias pagrindines nuomos įmokas, kurias numatoma gauti pagal pasirašytas veiklos nuomos sutartis pagal laikotarpius pateikimo žemesniojo ir aukštesniojo lygio finansinių ataskaitų aiškinamajame rašte forma)</t>
  </si>
  <si>
    <t>BŪSIMOSIOS PAGRINDINĖS NUOMOS ĮMOKOS, NUMATOMOS GAUTI PAGAL PASIRAŠYTAS VEIKLOS NUOMOS SUTARTIS PAGAL LAIKOTARPIUS</t>
  </si>
  <si>
    <t>Laikotarpis</t>
  </si>
  <si>
    <t>Gautinos pagrindinės nuomos įmokos paskutinę ataskaitinio laikotarpio dieną</t>
  </si>
  <si>
    <t>Per vienerius metus</t>
  </si>
  <si>
    <t>Nuo vienerių iki penkerių metų</t>
  </si>
  <si>
    <t>Po penkerių metų</t>
  </si>
  <si>
    <t>XIV.1</t>
  </si>
  <si>
    <t>Veiklos mokesčių sąnaudos</t>
  </si>
  <si>
    <t>XIV.2</t>
  </si>
  <si>
    <t>Pagrindinės veiklos kitos sąnaudos</t>
  </si>
  <si>
    <t>Likutis 2014 m. gruodžio 31 d.</t>
  </si>
  <si>
    <t>PAGRINDINĖS VEIKLOS KITOS PAJAMOS*</t>
  </si>
  <si>
    <t>1.14.1</t>
  </si>
  <si>
    <t>1.14.2</t>
  </si>
  <si>
    <t>PAGAL 2015 M.GRUODŽIO 31 D. DUOMENIS</t>
  </si>
  <si>
    <t>2016.03.07.</t>
  </si>
  <si>
    <t>Pateikimo valiuta ir tikslumas: eurais</t>
  </si>
  <si>
    <t>Direktorės pavaduotoja ugdymui, pavaduojanti direktorę</t>
  </si>
  <si>
    <t>Zina Langaitienė</t>
  </si>
  <si>
    <t>2016-03-07</t>
  </si>
  <si>
    <t>FINANSAVIMO SUMOS PAGAL ŠALTINĮ, TIKSLINĘ PASKIRTĮ IR JŲ POKYČIAI PER ATASKAITINĮ LAIKOTARPĮ  2015  m.  gruodžio 31 d.</t>
  </si>
  <si>
    <t>FINANSAVIMO SUMŲ LIKUČIAI 2015 m. gruodžio 31 d. duomenimis</t>
  </si>
  <si>
    <t>PAGAL 2015 m. gruodžio 31 d. DUOMENIS</t>
  </si>
  <si>
    <t>2016-03-07        Nr. _____</t>
  </si>
  <si>
    <t>Likutis 2015 m. gruodžio 31 d.</t>
  </si>
  <si>
    <t>PAGAL 2015  M.  GRUODŽIO 31 D.   DUOMENIS</t>
  </si>
  <si>
    <r>
      <t xml:space="preserve">2015  M. INFORMACIJA PAGAL VEIKLOS SEGMENTUS </t>
    </r>
    <r>
      <rPr>
        <b/>
        <strike/>
        <sz val="10"/>
        <rFont val="Times New Roman"/>
        <family val="1"/>
        <charset val="186"/>
      </rPr>
      <t/>
    </r>
  </si>
  <si>
    <t>ATSARGŲ VERTĖS PASIKEITIMAS PER ATASKAITINĮ     2015  m.     LAIKOTARPĮ*</t>
  </si>
  <si>
    <t>ILGALAIKIO MATERIALIOJO TURTO BALANSINĖS VERTĖS PASIKEITIMAS PER ATASKAITINĮ 2015  m.  LAIKOTARPĮ*</t>
  </si>
  <si>
    <t>NEMATERIALIOJO TURTO BALANSINĖS VERTĖS PASIKEITIMAS PER ATASKAITINĮ 2015  m.  LAIKOTARPĮ*</t>
  </si>
  <si>
    <t>PARDUOTI LAIKOMO FINANSINIO TURTO POKYČIAI PER 2015   M. LAIKOTARPĮ</t>
  </si>
  <si>
    <t>INFORMACIJA APIE PER VIENUS METUS GAUTINAS SUMAS 2015   METAI</t>
  </si>
  <si>
    <t>INFORMACIJA APIE PINIGUS IR PINIGŲ EKVIVALENTUS 2015    metai</t>
  </si>
  <si>
    <t>INFORMACIJA APIE KAI KURIAS TRUMPALAIKES MOKĖTINAS SUMAS 2015  metai</t>
  </si>
  <si>
    <t>INFORMACIJA APIE ĮSIPAREIGOJIMŲ DALĮ NACIONALINE IR UŽSIENIO VALIUTOMIS 2015 m.</t>
  </si>
  <si>
    <t>INFORMACIJA APIE KONTROLIUOJAMUS, ASOCIJUOTUOSIUS IR KITUS SUBJEKTUS 2015  m. *</t>
  </si>
  <si>
    <t>FINANSINĖS IR INVESTICINĖS VEIKLOS PAJAMOS IR SĄNAUDOS 2015   m.</t>
  </si>
  <si>
    <t>INFORMACIJA APIE ILGALAIKĮ FINANSINĮ TURTĄ   2015  m. *</t>
  </si>
  <si>
    <t>INFORMACIJA APIE IŠANKSTINIUS APMOKĖJIMUS   2015 m.</t>
  </si>
  <si>
    <t>Išankstiniai apmokėjimai viešojo sektoriaus subjektams pavedimams vykdyti iš valstybės biudžeto</t>
  </si>
  <si>
    <t>Išankstiniai apmokėjimai viešojo sektoriaus subjektams pavedimams vykdyti iš savivaldybės biudžeto</t>
  </si>
  <si>
    <t>1.2.3.</t>
  </si>
  <si>
    <t>1.2.4.</t>
  </si>
  <si>
    <t>Išankstiniai apmokėjimai viešojo sektoriaus subjektams pavedimams vykdyti iš ES, užsienio valstybių ir tarptautinių organizacijų</t>
  </si>
  <si>
    <t>Išankstiniai apmokėjimai viešojo sektoriaus subjektams pavedimams vykdyti iš kitų finansavimo šaltinių</t>
  </si>
  <si>
    <t>Išankstinių apmokėjimų nuvertėjimas laikotarpio pabaigoje</t>
  </si>
  <si>
    <t>KITOS VEIKLOS PAJAMOS IR SĄNAUDOS*  2015 m.</t>
  </si>
  <si>
    <t>Investicijos dydis nominaliąja verte (Eur)</t>
  </si>
  <si>
    <t>Grynasis ataskaitinio laikotarpio rezultatas, iš viso (Eur)</t>
  </si>
  <si>
    <t>Nuosavas kapitalas arba grynasis turtas, iš viso (Eur)</t>
  </si>
</sst>
</file>

<file path=xl/styles.xml><?xml version="1.0" encoding="utf-8"?>
<styleSheet xmlns="http://schemas.openxmlformats.org/spreadsheetml/2006/main">
  <numFmts count="2">
    <numFmt numFmtId="182" formatCode="#0.00;\ \(\ #0.00\ \)"/>
    <numFmt numFmtId="183" formatCode="&quot; &quot;#,##0.00&quot;    &quot;;&quot;-&quot;#,##0.00&quot;    &quot;;&quot; -&quot;00&quot;    &quot;;&quot; &quot;@&quot; &quot;"/>
  </numFmts>
  <fonts count="8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trike/>
      <sz val="10"/>
      <name val="Times New Roman"/>
      <family val="1"/>
      <charset val="186"/>
    </font>
    <font>
      <b/>
      <sz val="10"/>
      <name val="Arial"/>
      <family val="2"/>
      <charset val="186"/>
    </font>
    <font>
      <strike/>
      <sz val="10"/>
      <name val="Times New Roman"/>
      <family val="1"/>
      <charset val="186"/>
    </font>
    <font>
      <sz val="9"/>
      <name val="Times New (W1)"/>
      <family val="1"/>
    </font>
    <font>
      <sz val="9"/>
      <name val="Times New (W1)"/>
      <charset val="186"/>
    </font>
    <font>
      <b/>
      <strike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2"/>
      <name val="Times New Roman"/>
      <family val="1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u/>
      <sz val="10"/>
      <color indexed="12"/>
      <name val="Times New Roman"/>
      <family val="1"/>
      <charset val="186"/>
    </font>
    <font>
      <sz val="11"/>
      <name val="Arial"/>
      <family val="2"/>
      <charset val="186"/>
    </font>
    <font>
      <b/>
      <sz val="11"/>
      <color indexed="8"/>
      <name val="Times New Roman"/>
      <family val="1"/>
      <charset val="186"/>
    </font>
    <font>
      <b/>
      <sz val="11"/>
      <name val="Arial"/>
      <family val="2"/>
      <charset val="186"/>
    </font>
    <font>
      <strike/>
      <sz val="11"/>
      <name val="Times New Roman"/>
      <family val="1"/>
      <charset val="186"/>
    </font>
    <font>
      <b/>
      <strike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trike/>
      <sz val="10"/>
      <color indexed="1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1"/>
      <color indexed="9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Arial"/>
      <charset val="186"/>
    </font>
    <font>
      <sz val="9"/>
      <name val="Arial"/>
      <charset val="186"/>
    </font>
    <font>
      <b/>
      <sz val="10"/>
      <name val="Arial"/>
      <charset val="186"/>
    </font>
    <font>
      <sz val="11"/>
      <color indexed="8"/>
      <name val="Calibri"/>
      <family val="2"/>
      <charset val="186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23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  <charset val="186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6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"/>
    </font>
    <font>
      <sz val="10"/>
      <name val="Helv"/>
    </font>
    <font>
      <sz val="12"/>
      <color indexed="8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5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11"/>
        <bgColor indexed="11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  <bgColor indexed="10"/>
      </patternFill>
    </fill>
    <fill>
      <patternFill patternType="solid">
        <fgColor indexed="40"/>
        <bgColor indexed="4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36"/>
        <bgColor indexed="36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43"/>
        <bgColor indexed="43"/>
      </patternFill>
    </fill>
    <fill>
      <patternFill patternType="solid">
        <fgColor indexed="60"/>
      </patternFill>
    </fill>
    <fill>
      <patternFill patternType="solid">
        <fgColor indexed="12"/>
        <bgColor indexed="12"/>
      </patternFill>
    </fill>
    <fill>
      <patternFill patternType="solid">
        <fgColor indexed="23"/>
        <bgColor indexed="23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083">
    <xf numFmtId="0" fontId="0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48" fillId="18" borderId="0" applyNumberFormat="0" applyFont="0" applyBorder="0" applyAlignment="0" applyProtection="0"/>
    <xf numFmtId="0" fontId="48" fillId="18" borderId="0" applyNumberFormat="0" applyFont="0" applyBorder="0" applyAlignment="0" applyProtection="0"/>
    <xf numFmtId="0" fontId="48" fillId="18" borderId="0" applyNumberFormat="0" applyFont="0" applyBorder="0" applyAlignment="0" applyProtection="0"/>
    <xf numFmtId="0" fontId="48" fillId="18" borderId="0" applyNumberFormat="0" applyFont="0" applyBorder="0" applyAlignment="0" applyProtection="0"/>
    <xf numFmtId="0" fontId="48" fillId="19" borderId="0" applyNumberFormat="0" applyFont="0" applyBorder="0" applyAlignment="0" applyProtection="0"/>
    <xf numFmtId="0" fontId="48" fillId="19" borderId="0" applyNumberFormat="0" applyFont="0" applyBorder="0" applyAlignment="0" applyProtection="0"/>
    <xf numFmtId="0" fontId="48" fillId="19" borderId="0" applyNumberFormat="0" applyFont="0" applyBorder="0" applyAlignment="0" applyProtection="0"/>
    <xf numFmtId="0" fontId="48" fillId="19" borderId="0" applyNumberFormat="0" applyFon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17" borderId="0" applyNumberFormat="0" applyBorder="0" applyAlignment="0" applyProtection="0"/>
    <xf numFmtId="0" fontId="51" fillId="22" borderId="0" applyNumberFormat="0" applyBorder="0" applyAlignment="0" applyProtection="0"/>
    <xf numFmtId="0" fontId="48" fillId="2" borderId="0" applyNumberFormat="0" applyFont="0" applyBorder="0" applyAlignment="0" applyProtection="0"/>
    <xf numFmtId="0" fontId="48" fillId="2" borderId="0" applyNumberFormat="0" applyFont="0" applyBorder="0" applyAlignment="0" applyProtection="0"/>
    <xf numFmtId="0" fontId="48" fillId="2" borderId="0" applyNumberFormat="0" applyFont="0" applyBorder="0" applyAlignment="0" applyProtection="0"/>
    <xf numFmtId="0" fontId="48" fillId="2" borderId="0" applyNumberFormat="0" applyFont="0" applyBorder="0" applyAlignment="0" applyProtection="0"/>
    <xf numFmtId="0" fontId="48" fillId="23" borderId="0" applyNumberFormat="0" applyFont="0" applyBorder="0" applyAlignment="0" applyProtection="0"/>
    <xf numFmtId="0" fontId="48" fillId="23" borderId="0" applyNumberFormat="0" applyFont="0" applyBorder="0" applyAlignment="0" applyProtection="0"/>
    <xf numFmtId="0" fontId="48" fillId="23" borderId="0" applyNumberFormat="0" applyFont="0" applyBorder="0" applyAlignment="0" applyProtection="0"/>
    <xf numFmtId="0" fontId="48" fillId="23" borderId="0" applyNumberFormat="0" applyFont="0" applyBorder="0" applyAlignment="0" applyProtection="0"/>
    <xf numFmtId="0" fontId="51" fillId="3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2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Font="0" applyBorder="0" applyAlignment="0" applyProtection="0"/>
    <xf numFmtId="0" fontId="48" fillId="25" borderId="0" applyNumberFormat="0" applyFont="0" applyBorder="0" applyAlignment="0" applyProtection="0"/>
    <xf numFmtId="0" fontId="48" fillId="25" borderId="0" applyNumberFormat="0" applyFont="0" applyBorder="0" applyAlignment="0" applyProtection="0"/>
    <xf numFmtId="0" fontId="48" fillId="25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51" fillId="26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7" borderId="0" applyNumberFormat="0" applyBorder="0" applyAlignment="0" applyProtection="0"/>
    <xf numFmtId="0" fontId="48" fillId="2" borderId="0" applyNumberFormat="0" applyFont="0" applyBorder="0" applyAlignment="0" applyProtection="0"/>
    <xf numFmtId="0" fontId="48" fillId="2" borderId="0" applyNumberFormat="0" applyFont="0" applyBorder="0" applyAlignment="0" applyProtection="0"/>
    <xf numFmtId="0" fontId="48" fillId="2" borderId="0" applyNumberFormat="0" applyFont="0" applyBorder="0" applyAlignment="0" applyProtection="0"/>
    <xf numFmtId="0" fontId="48" fillId="2" borderId="0" applyNumberFormat="0" applyFont="0" applyBorder="0" applyAlignment="0" applyProtection="0"/>
    <xf numFmtId="0" fontId="48" fillId="28" borderId="0" applyNumberFormat="0" applyFont="0" applyBorder="0" applyAlignment="0" applyProtection="0"/>
    <xf numFmtId="0" fontId="48" fillId="28" borderId="0" applyNumberFormat="0" applyFont="0" applyBorder="0" applyAlignment="0" applyProtection="0"/>
    <xf numFmtId="0" fontId="48" fillId="28" borderId="0" applyNumberFormat="0" applyFont="0" applyBorder="0" applyAlignment="0" applyProtection="0"/>
    <xf numFmtId="0" fontId="48" fillId="28" borderId="0" applyNumberFormat="0" applyFont="0" applyBorder="0" applyAlignment="0" applyProtection="0"/>
    <xf numFmtId="0" fontId="51" fillId="23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7" borderId="0" applyNumberFormat="0" applyBorder="0" applyAlignment="0" applyProtection="0"/>
    <xf numFmtId="0" fontId="51" fillId="15" borderId="0" applyNumberFormat="0" applyBorder="0" applyAlignment="0" applyProtection="0"/>
    <xf numFmtId="0" fontId="48" fillId="6" borderId="0" applyNumberFormat="0" applyFont="0" applyBorder="0" applyAlignment="0" applyProtection="0"/>
    <xf numFmtId="0" fontId="48" fillId="6" borderId="0" applyNumberFormat="0" applyFont="0" applyBorder="0" applyAlignment="0" applyProtection="0"/>
    <xf numFmtId="0" fontId="48" fillId="6" borderId="0" applyNumberFormat="0" applyFont="0" applyBorder="0" applyAlignment="0" applyProtection="0"/>
    <xf numFmtId="0" fontId="48" fillId="6" borderId="0" applyNumberFormat="0" applyFont="0" applyBorder="0" applyAlignment="0" applyProtection="0"/>
    <xf numFmtId="0" fontId="48" fillId="30" borderId="0" applyNumberFormat="0" applyFont="0" applyBorder="0" applyAlignment="0" applyProtection="0"/>
    <xf numFmtId="0" fontId="48" fillId="30" borderId="0" applyNumberFormat="0" applyFont="0" applyBorder="0" applyAlignment="0" applyProtection="0"/>
    <xf numFmtId="0" fontId="48" fillId="30" borderId="0" applyNumberFormat="0" applyFont="0" applyBorder="0" applyAlignment="0" applyProtection="0"/>
    <xf numFmtId="0" fontId="48" fillId="30" borderId="0" applyNumberFormat="0" applyFon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15" borderId="0" applyNumberFormat="0" applyBorder="0" applyAlignment="0" applyProtection="0"/>
    <xf numFmtId="0" fontId="51" fillId="31" borderId="0" applyNumberFormat="0" applyBorder="0" applyAlignment="0" applyProtection="0"/>
    <xf numFmtId="0" fontId="48" fillId="32" borderId="0" applyNumberFormat="0" applyFont="0" applyBorder="0" applyAlignment="0" applyProtection="0"/>
    <xf numFmtId="0" fontId="48" fillId="32" borderId="0" applyNumberFormat="0" applyFont="0" applyBorder="0" applyAlignment="0" applyProtection="0"/>
    <xf numFmtId="0" fontId="48" fillId="32" borderId="0" applyNumberFormat="0" applyFont="0" applyBorder="0" applyAlignment="0" applyProtection="0"/>
    <xf numFmtId="0" fontId="48" fillId="32" borderId="0" applyNumberFormat="0" applyFont="0" applyBorder="0" applyAlignment="0" applyProtection="0"/>
    <xf numFmtId="0" fontId="48" fillId="19" borderId="0" applyNumberFormat="0" applyFont="0" applyBorder="0" applyAlignment="0" applyProtection="0"/>
    <xf numFmtId="0" fontId="48" fillId="19" borderId="0" applyNumberFormat="0" applyFont="0" applyBorder="0" applyAlignment="0" applyProtection="0"/>
    <xf numFmtId="0" fontId="48" fillId="19" borderId="0" applyNumberFormat="0" applyFont="0" applyBorder="0" applyAlignment="0" applyProtection="0"/>
    <xf numFmtId="0" fontId="48" fillId="19" borderId="0" applyNumberFormat="0" applyFont="0" applyBorder="0" applyAlignment="0" applyProtection="0"/>
    <xf numFmtId="0" fontId="51" fillId="12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2" fillId="3" borderId="0" applyNumberFormat="0" applyBorder="0" applyAlignment="0" applyProtection="0"/>
    <xf numFmtId="0" fontId="53" fillId="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2" fillId="3" borderId="0" applyNumberFormat="0" applyBorder="0" applyAlignment="0" applyProtection="0"/>
    <xf numFmtId="0" fontId="55" fillId="19" borderId="4" applyNumberFormat="0" applyAlignment="0" applyProtection="0"/>
    <xf numFmtId="0" fontId="56" fillId="33" borderId="5" applyNumberFormat="0" applyAlignment="0" applyProtection="0"/>
    <xf numFmtId="0" fontId="56" fillId="33" borderId="5" applyNumberFormat="0" applyAlignment="0" applyProtection="0"/>
    <xf numFmtId="0" fontId="56" fillId="33" borderId="5" applyNumberFormat="0" applyAlignment="0" applyProtection="0"/>
    <xf numFmtId="0" fontId="56" fillId="33" borderId="5" applyNumberFormat="0" applyAlignment="0" applyProtection="0"/>
    <xf numFmtId="0" fontId="56" fillId="33" borderId="5" applyNumberFormat="0" applyAlignment="0" applyProtection="0"/>
    <xf numFmtId="0" fontId="56" fillId="33" borderId="5" applyNumberFormat="0" applyAlignment="0" applyProtection="0"/>
    <xf numFmtId="0" fontId="56" fillId="33" borderId="5" applyNumberFormat="0" applyAlignment="0" applyProtection="0"/>
    <xf numFmtId="0" fontId="56" fillId="33" borderId="5" applyNumberFormat="0" applyAlignment="0" applyProtection="0"/>
    <xf numFmtId="0" fontId="55" fillId="19" borderId="4" applyNumberFormat="0" applyAlignment="0" applyProtection="0"/>
    <xf numFmtId="0" fontId="57" fillId="28" borderId="6" applyNumberFormat="0" applyAlignment="0" applyProtection="0"/>
    <xf numFmtId="0" fontId="57" fillId="29" borderId="6" applyNumberFormat="0" applyAlignment="0" applyProtection="0"/>
    <xf numFmtId="0" fontId="57" fillId="29" borderId="6" applyNumberFormat="0" applyAlignment="0" applyProtection="0"/>
    <xf numFmtId="0" fontId="57" fillId="29" borderId="6" applyNumberFormat="0" applyAlignment="0" applyProtection="0"/>
    <xf numFmtId="0" fontId="57" fillId="29" borderId="6" applyNumberFormat="0" applyAlignment="0" applyProtection="0"/>
    <xf numFmtId="0" fontId="57" fillId="29" borderId="6" applyNumberFormat="0" applyAlignment="0" applyProtection="0"/>
    <xf numFmtId="0" fontId="57" fillId="29" borderId="6" applyNumberFormat="0" applyAlignment="0" applyProtection="0"/>
    <xf numFmtId="0" fontId="57" fillId="29" borderId="6" applyNumberFormat="0" applyAlignment="0" applyProtection="0"/>
    <xf numFmtId="0" fontId="57" fillId="29" borderId="6" applyNumberFormat="0" applyAlignment="0" applyProtection="0"/>
    <xf numFmtId="0" fontId="57" fillId="28" borderId="6" applyNumberFormat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48" fillId="11" borderId="0" applyNumberFormat="0" applyFont="0" applyBorder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7" borderId="4" applyNumberFormat="0" applyAlignment="0" applyProtection="0"/>
    <xf numFmtId="0" fontId="70" fillId="19" borderId="5" applyNumberFormat="0" applyAlignment="0" applyProtection="0"/>
    <xf numFmtId="0" fontId="70" fillId="19" borderId="5" applyNumberFormat="0" applyAlignment="0" applyProtection="0"/>
    <xf numFmtId="0" fontId="70" fillId="19" borderId="5" applyNumberFormat="0" applyAlignment="0" applyProtection="0"/>
    <xf numFmtId="0" fontId="70" fillId="19" borderId="5" applyNumberFormat="0" applyAlignment="0" applyProtection="0"/>
    <xf numFmtId="0" fontId="70" fillId="19" borderId="5" applyNumberFormat="0" applyAlignment="0" applyProtection="0"/>
    <xf numFmtId="0" fontId="70" fillId="19" borderId="5" applyNumberFormat="0" applyAlignment="0" applyProtection="0"/>
    <xf numFmtId="0" fontId="70" fillId="19" borderId="5" applyNumberFormat="0" applyAlignment="0" applyProtection="0"/>
    <xf numFmtId="0" fontId="70" fillId="19" borderId="5" applyNumberFormat="0" applyAlignment="0" applyProtection="0"/>
    <xf numFmtId="0" fontId="69" fillId="7" borderId="4" applyNumberFormat="0" applyAlignment="0" applyProtection="0"/>
    <xf numFmtId="0" fontId="39" fillId="0" borderId="0"/>
    <xf numFmtId="0" fontId="71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71" fillId="0" borderId="11" applyNumberFormat="0" applyFill="0" applyAlignment="0" applyProtection="0"/>
    <xf numFmtId="0" fontId="72" fillId="34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72" fillId="34" borderId="0" applyNumberFormat="0" applyBorder="0" applyAlignment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9" fillId="0" borderId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9" fillId="0" borderId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2" fillId="0" borderId="0"/>
    <xf numFmtId="0" fontId="48" fillId="0" borderId="0" applyNumberFormat="0" applyFon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9" fillId="0" borderId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8" fillId="0" borderId="0" applyNumberFormat="0" applyFont="0" applyFill="0" applyBorder="0" applyAlignment="0" applyProtection="0"/>
    <xf numFmtId="0" fontId="9" fillId="0" borderId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9" fillId="0" borderId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8" fillId="0" borderId="0" applyNumberFormat="0" applyFont="0" applyFill="0" applyBorder="0" applyAlignment="0" applyProtection="0"/>
    <xf numFmtId="0" fontId="43" fillId="0" borderId="0" applyNumberFormat="0" applyBorder="0" applyProtection="0"/>
    <xf numFmtId="0" fontId="48" fillId="0" borderId="0" applyNumberFormat="0" applyBorder="0" applyProtection="0"/>
    <xf numFmtId="0" fontId="73" fillId="2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8" fillId="0" borderId="0" applyNumberFormat="0" applyFont="0" applyFill="0" applyBorder="0" applyAlignment="0" applyProtection="0"/>
    <xf numFmtId="0" fontId="9" fillId="0" borderId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8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8" fillId="0" borderId="0" applyNumberFormat="0" applyBorder="0" applyProtection="0"/>
    <xf numFmtId="0" fontId="43" fillId="0" borderId="0" applyNumberFormat="0" applyBorder="0" applyProtection="0"/>
    <xf numFmtId="0" fontId="48" fillId="0" borderId="0" applyNumberFormat="0" applyBorder="0" applyProtection="0"/>
    <xf numFmtId="0" fontId="42" fillId="0" borderId="0"/>
    <xf numFmtId="0" fontId="73" fillId="25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Fon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9" fillId="0" borderId="0"/>
    <xf numFmtId="0" fontId="43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Font="0" applyFill="0" applyBorder="0" applyAlignment="0" applyProtection="0"/>
    <xf numFmtId="0" fontId="48" fillId="0" borderId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Fon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Font="0" applyBorder="0" applyProtection="0"/>
    <xf numFmtId="0" fontId="48" fillId="0" borderId="0" applyNumberFormat="0" applyFon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9" fillId="0" borderId="0"/>
    <xf numFmtId="0" fontId="48" fillId="0" borderId="0" applyNumberFormat="0" applyFon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8" fillId="0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73" fillId="25" borderId="0" applyNumberFormat="0" applyBorder="0" applyProtection="0"/>
    <xf numFmtId="0" fontId="9" fillId="0" borderId="0"/>
    <xf numFmtId="0" fontId="73" fillId="25" borderId="0" applyNumberFormat="0" applyBorder="0" applyProtection="0"/>
    <xf numFmtId="0" fontId="73" fillId="25" borderId="0" applyNumberFormat="0" applyBorder="0" applyProtection="0"/>
    <xf numFmtId="0" fontId="6" fillId="35" borderId="0"/>
    <xf numFmtId="0" fontId="73" fillId="25" borderId="0" applyNumberFormat="0" applyBorder="0" applyProtection="0"/>
    <xf numFmtId="0" fontId="73" fillId="25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2" fillId="0" borderId="0"/>
    <xf numFmtId="0" fontId="48" fillId="0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48" fillId="0" borderId="0" applyNumberFormat="0" applyBorder="0" applyProtection="0"/>
    <xf numFmtId="0" fontId="48" fillId="0" borderId="0" applyNumberFormat="0" applyFont="0" applyBorder="0" applyProtection="0"/>
    <xf numFmtId="0" fontId="42" fillId="0" borderId="0"/>
    <xf numFmtId="0" fontId="48" fillId="0" borderId="0" applyNumberFormat="0" applyFont="0" applyBorder="0" applyProtection="0"/>
    <xf numFmtId="0" fontId="43" fillId="0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74" fillId="0" borderId="0"/>
    <xf numFmtId="0" fontId="43" fillId="0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43" fillId="0" borderId="0" applyNumberFormat="0" applyBorder="0" applyProtection="0"/>
    <xf numFmtId="0" fontId="48" fillId="0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2" fillId="0" borderId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73" fillId="25" borderId="0" applyNumberFormat="0" applyBorder="0" applyProtection="0"/>
    <xf numFmtId="0" fontId="10" fillId="0" borderId="0"/>
    <xf numFmtId="0" fontId="48" fillId="0" borderId="0"/>
    <xf numFmtId="0" fontId="48" fillId="32" borderId="13" applyNumberFormat="0" applyFont="0" applyAlignment="0" applyProtection="0"/>
    <xf numFmtId="0" fontId="48" fillId="32" borderId="13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5" applyNumberFormat="0" applyFont="0" applyAlignment="0" applyProtection="0"/>
    <xf numFmtId="0" fontId="48" fillId="32" borderId="13" applyNumberFormat="0" applyFont="0" applyAlignment="0" applyProtection="0"/>
    <xf numFmtId="0" fontId="75" fillId="33" borderId="10" applyNumberFormat="0" applyAlignment="0" applyProtection="0"/>
    <xf numFmtId="0" fontId="75" fillId="33" borderId="10" applyNumberFormat="0" applyAlignment="0" applyProtection="0"/>
    <xf numFmtId="0" fontId="75" fillId="33" borderId="10" applyNumberFormat="0" applyAlignment="0" applyProtection="0"/>
    <xf numFmtId="0" fontId="75" fillId="33" borderId="10" applyNumberFormat="0" applyAlignment="0" applyProtection="0"/>
    <xf numFmtId="0" fontId="75" fillId="33" borderId="10" applyNumberFormat="0" applyAlignment="0" applyProtection="0"/>
    <xf numFmtId="0" fontId="75" fillId="33" borderId="10" applyNumberFormat="0" applyAlignment="0" applyProtection="0"/>
    <xf numFmtId="0" fontId="75" fillId="33" borderId="10" applyNumberFormat="0" applyAlignment="0" applyProtection="0"/>
    <xf numFmtId="0" fontId="75" fillId="33" borderId="10" applyNumberFormat="0" applyAlignment="0" applyProtection="0"/>
    <xf numFmtId="0" fontId="43" fillId="0" borderId="0" applyNumberFormat="0" applyBorder="0" applyProtection="0"/>
    <xf numFmtId="4" fontId="73" fillId="34" borderId="5" applyProtection="0">
      <alignment vertical="center"/>
    </xf>
    <xf numFmtId="4" fontId="73" fillId="34" borderId="5" applyProtection="0">
      <alignment vertical="center"/>
    </xf>
    <xf numFmtId="4" fontId="76" fillId="34" borderId="5" applyProtection="0">
      <alignment vertical="center"/>
    </xf>
    <xf numFmtId="4" fontId="73" fillId="34" borderId="5" applyProtection="0">
      <alignment horizontal="left" vertical="center"/>
    </xf>
    <xf numFmtId="4" fontId="73" fillId="34" borderId="5" applyProtection="0">
      <alignment horizontal="left" vertical="center"/>
    </xf>
    <xf numFmtId="0" fontId="77" fillId="34" borderId="14" applyNumberFormat="0" applyProtection="0">
      <alignment horizontal="left" vertical="top"/>
    </xf>
    <xf numFmtId="4" fontId="73" fillId="15" borderId="5" applyProtection="0">
      <alignment horizontal="left" vertical="center"/>
    </xf>
    <xf numFmtId="4" fontId="73" fillId="15" borderId="5" applyProtection="0">
      <alignment horizontal="left" vertical="center"/>
    </xf>
    <xf numFmtId="4" fontId="73" fillId="3" borderId="5" applyProtection="0">
      <alignment horizontal="right" vertical="center"/>
    </xf>
    <xf numFmtId="4" fontId="73" fillId="3" borderId="5" applyProtection="0">
      <alignment horizontal="right" vertical="center"/>
    </xf>
    <xf numFmtId="4" fontId="73" fillId="36" borderId="5" applyProtection="0">
      <alignment horizontal="right" vertical="center"/>
    </xf>
    <xf numFmtId="4" fontId="73" fillId="36" borderId="5" applyProtection="0">
      <alignment horizontal="right" vertical="center"/>
    </xf>
    <xf numFmtId="4" fontId="73" fillId="22" borderId="15" applyProtection="0">
      <alignment horizontal="right" vertical="center"/>
    </xf>
    <xf numFmtId="4" fontId="73" fillId="22" borderId="15" applyProtection="0">
      <alignment horizontal="right" vertical="center"/>
    </xf>
    <xf numFmtId="4" fontId="73" fillId="12" borderId="5" applyProtection="0">
      <alignment horizontal="right" vertical="center"/>
    </xf>
    <xf numFmtId="4" fontId="73" fillId="12" borderId="5" applyProtection="0">
      <alignment horizontal="right" vertical="center"/>
    </xf>
    <xf numFmtId="4" fontId="73" fillId="16" borderId="5" applyProtection="0">
      <alignment horizontal="right" vertical="center"/>
    </xf>
    <xf numFmtId="4" fontId="73" fillId="16" borderId="5" applyProtection="0">
      <alignment horizontal="right" vertical="center"/>
    </xf>
    <xf numFmtId="4" fontId="73" fillId="31" borderId="5" applyProtection="0">
      <alignment horizontal="right" vertical="center"/>
    </xf>
    <xf numFmtId="4" fontId="73" fillId="31" borderId="5" applyProtection="0">
      <alignment horizontal="right" vertical="center"/>
    </xf>
    <xf numFmtId="4" fontId="73" fillId="24" borderId="5" applyProtection="0">
      <alignment horizontal="right" vertical="center"/>
    </xf>
    <xf numFmtId="4" fontId="73" fillId="24" borderId="5" applyProtection="0">
      <alignment horizontal="right" vertical="center"/>
    </xf>
    <xf numFmtId="4" fontId="73" fillId="26" borderId="5" applyProtection="0">
      <alignment horizontal="right" vertical="center"/>
    </xf>
    <xf numFmtId="4" fontId="73" fillId="26" borderId="5" applyProtection="0">
      <alignment horizontal="right" vertical="center"/>
    </xf>
    <xf numFmtId="4" fontId="73" fillId="11" borderId="5" applyProtection="0">
      <alignment horizontal="right" vertical="center"/>
    </xf>
    <xf numFmtId="4" fontId="73" fillId="11" borderId="5" applyProtection="0">
      <alignment horizontal="right" vertical="center"/>
    </xf>
    <xf numFmtId="4" fontId="73" fillId="0" borderId="15" applyFill="0" applyProtection="0">
      <alignment horizontal="left" vertical="center"/>
    </xf>
    <xf numFmtId="4" fontId="73" fillId="0" borderId="15" applyFill="0" applyProtection="0">
      <alignment horizontal="left" vertical="center"/>
    </xf>
    <xf numFmtId="4" fontId="43" fillId="30" borderId="15" applyProtection="0">
      <alignment horizontal="left" vertical="center"/>
    </xf>
    <xf numFmtId="4" fontId="43" fillId="30" borderId="15" applyProtection="0">
      <alignment horizontal="left" vertical="center"/>
    </xf>
    <xf numFmtId="4" fontId="43" fillId="30" borderId="15" applyProtection="0">
      <alignment horizontal="left" vertical="center" indent="1"/>
    </xf>
    <xf numFmtId="4" fontId="43" fillId="30" borderId="15" applyProtection="0">
      <alignment horizontal="left" vertical="center" indent="1"/>
    </xf>
    <xf numFmtId="4" fontId="43" fillId="30" borderId="15" applyProtection="0">
      <alignment horizontal="left" vertical="center" indent="1"/>
    </xf>
    <xf numFmtId="4" fontId="43" fillId="30" borderId="15" applyProtection="0">
      <alignment horizontal="left" vertical="center" indent="1"/>
    </xf>
    <xf numFmtId="4" fontId="43" fillId="30" borderId="15" applyProtection="0">
      <alignment horizontal="left" vertical="center"/>
    </xf>
    <xf numFmtId="4" fontId="43" fillId="30" borderId="15" applyProtection="0">
      <alignment horizontal="left" vertical="center"/>
    </xf>
    <xf numFmtId="4" fontId="43" fillId="30" borderId="15" applyProtection="0">
      <alignment horizontal="left" vertical="center" indent="1"/>
    </xf>
    <xf numFmtId="4" fontId="43" fillId="30" borderId="15" applyProtection="0">
      <alignment horizontal="left" vertical="center" indent="1"/>
    </xf>
    <xf numFmtId="4" fontId="43" fillId="30" borderId="15" applyProtection="0">
      <alignment horizontal="left" vertical="center" indent="1"/>
    </xf>
    <xf numFmtId="4" fontId="43" fillId="30" borderId="15" applyProtection="0">
      <alignment horizontal="left" vertical="center" indent="1"/>
    </xf>
    <xf numFmtId="4" fontId="73" fillId="23" borderId="5" applyProtection="0">
      <alignment horizontal="right" vertical="center"/>
    </xf>
    <xf numFmtId="4" fontId="73" fillId="23" borderId="5" applyProtection="0">
      <alignment horizontal="right" vertical="center"/>
    </xf>
    <xf numFmtId="4" fontId="73" fillId="6" borderId="15" applyProtection="0">
      <alignment horizontal="left" vertical="center"/>
    </xf>
    <xf numFmtId="4" fontId="73" fillId="6" borderId="15" applyProtection="0">
      <alignment horizontal="left" vertical="center"/>
    </xf>
    <xf numFmtId="4" fontId="73" fillId="23" borderId="15" applyProtection="0">
      <alignment horizontal="left" vertical="center"/>
    </xf>
    <xf numFmtId="4" fontId="73" fillId="23" borderId="15" applyProtection="0">
      <alignment horizontal="left" vertical="center"/>
    </xf>
    <xf numFmtId="0" fontId="73" fillId="19" borderId="5" applyNumberFormat="0" applyProtection="0">
      <alignment horizontal="left" vertical="center"/>
    </xf>
    <xf numFmtId="0" fontId="73" fillId="19" borderId="5" applyNumberFormat="0" applyProtection="0">
      <alignment horizontal="left" vertical="center"/>
    </xf>
    <xf numFmtId="0" fontId="73" fillId="30" borderId="14" applyNumberFormat="0" applyProtection="0">
      <alignment horizontal="left" vertical="top"/>
    </xf>
    <xf numFmtId="0" fontId="73" fillId="30" borderId="14" applyNumberFormat="0" applyProtection="0">
      <alignment horizontal="left" vertical="top"/>
    </xf>
    <xf numFmtId="0" fontId="73" fillId="30" borderId="14" applyNumberFormat="0" applyProtection="0">
      <alignment horizontal="left" vertical="top"/>
    </xf>
    <xf numFmtId="0" fontId="73" fillId="37" borderId="5" applyNumberFormat="0" applyProtection="0">
      <alignment horizontal="left" vertical="center"/>
    </xf>
    <xf numFmtId="0" fontId="73" fillId="37" borderId="5" applyNumberFormat="0" applyProtection="0">
      <alignment horizontal="left" vertical="center"/>
    </xf>
    <xf numFmtId="0" fontId="73" fillId="23" borderId="14" applyNumberFormat="0" applyProtection="0">
      <alignment horizontal="left" vertical="top"/>
    </xf>
    <xf numFmtId="0" fontId="73" fillId="23" borderId="14" applyNumberFormat="0" applyProtection="0">
      <alignment horizontal="left" vertical="top"/>
    </xf>
    <xf numFmtId="0" fontId="73" fillId="23" borderId="14" applyNumberFormat="0" applyProtection="0">
      <alignment horizontal="left" vertical="top"/>
    </xf>
    <xf numFmtId="0" fontId="73" fillId="9" borderId="5" applyNumberFormat="0" applyProtection="0">
      <alignment horizontal="left" vertical="center"/>
    </xf>
    <xf numFmtId="0" fontId="73" fillId="9" borderId="5" applyNumberFormat="0" applyProtection="0">
      <alignment horizontal="left" vertical="center"/>
    </xf>
    <xf numFmtId="0" fontId="73" fillId="9" borderId="14" applyNumberFormat="0" applyProtection="0">
      <alignment horizontal="left" vertical="top"/>
    </xf>
    <xf numFmtId="0" fontId="73" fillId="9" borderId="14" applyNumberFormat="0" applyProtection="0">
      <alignment horizontal="left" vertical="top"/>
    </xf>
    <xf numFmtId="0" fontId="73" fillId="9" borderId="14" applyNumberFormat="0" applyProtection="0">
      <alignment horizontal="left" vertical="top"/>
    </xf>
    <xf numFmtId="0" fontId="73" fillId="6" borderId="5" applyNumberFormat="0" applyProtection="0">
      <alignment horizontal="left" vertical="center"/>
    </xf>
    <xf numFmtId="0" fontId="73" fillId="6" borderId="5" applyNumberFormat="0" applyProtection="0">
      <alignment horizontal="left" vertical="center"/>
    </xf>
    <xf numFmtId="0" fontId="73" fillId="6" borderId="14" applyNumberFormat="0" applyProtection="0">
      <alignment horizontal="left" vertical="top"/>
    </xf>
    <xf numFmtId="0" fontId="73" fillId="6" borderId="14" applyNumberFormat="0" applyProtection="0">
      <alignment horizontal="left" vertical="top"/>
    </xf>
    <xf numFmtId="0" fontId="73" fillId="6" borderId="14" applyNumberFormat="0" applyProtection="0">
      <alignment horizontal="left" vertical="top"/>
    </xf>
    <xf numFmtId="0" fontId="73" fillId="38" borderId="16" applyNumberFormat="0">
      <protection locked="0"/>
    </xf>
    <xf numFmtId="0" fontId="73" fillId="38" borderId="16" applyNumberFormat="0">
      <protection locked="0"/>
    </xf>
    <xf numFmtId="0" fontId="73" fillId="38" borderId="16" applyNumberFormat="0">
      <protection locked="0"/>
    </xf>
    <xf numFmtId="0" fontId="77" fillId="30" borderId="0" applyNumberFormat="0" applyBorder="0" applyProtection="0"/>
    <xf numFmtId="4" fontId="73" fillId="32" borderId="14" applyProtection="0">
      <alignment vertical="center"/>
    </xf>
    <xf numFmtId="4" fontId="76" fillId="32" borderId="15" applyProtection="0">
      <alignment vertical="center"/>
    </xf>
    <xf numFmtId="4" fontId="73" fillId="19" borderId="14" applyProtection="0">
      <alignment horizontal="left" vertical="center"/>
    </xf>
    <xf numFmtId="0" fontId="73" fillId="32" borderId="14" applyNumberFormat="0" applyProtection="0">
      <alignment horizontal="left" vertical="top"/>
    </xf>
    <xf numFmtId="4" fontId="73" fillId="0" borderId="5" applyProtection="0">
      <alignment horizontal="right" vertical="center"/>
    </xf>
    <xf numFmtId="4" fontId="73" fillId="0" borderId="5" applyProtection="0">
      <alignment horizontal="right" vertical="center"/>
    </xf>
    <xf numFmtId="4" fontId="76" fillId="38" borderId="5" applyProtection="0">
      <alignment horizontal="right" vertical="center"/>
    </xf>
    <xf numFmtId="4" fontId="73" fillId="15" borderId="5" applyProtection="0">
      <alignment horizontal="left" vertical="center"/>
    </xf>
    <xf numFmtId="4" fontId="73" fillId="15" borderId="5" applyProtection="0">
      <alignment horizontal="left" vertical="center"/>
    </xf>
    <xf numFmtId="0" fontId="73" fillId="23" borderId="14" applyNumberFormat="0" applyProtection="0">
      <alignment horizontal="left" vertical="top"/>
    </xf>
    <xf numFmtId="4" fontId="78" fillId="33" borderId="15" applyProtection="0">
      <alignment horizontal="left" vertical="center"/>
    </xf>
    <xf numFmtId="0" fontId="73" fillId="14" borderId="15" applyNumberFormat="0" applyProtection="0"/>
    <xf numFmtId="0" fontId="73" fillId="14" borderId="15" applyNumberFormat="0" applyProtection="0"/>
    <xf numFmtId="4" fontId="79" fillId="38" borderId="5" applyProtection="0">
      <alignment horizontal="right" vertical="center"/>
    </xf>
    <xf numFmtId="0" fontId="80" fillId="0" borderId="0" applyNumberFormat="0" applyFill="0" applyBorder="0" applyAlignment="0" applyProtection="0"/>
    <xf numFmtId="0" fontId="86" fillId="0" borderId="0"/>
    <xf numFmtId="0" fontId="81" fillId="0" borderId="15" applyNumberFormat="0" applyProtection="0"/>
    <xf numFmtId="0" fontId="81" fillId="0" borderId="15" applyNumberFormat="0" applyProtection="0"/>
    <xf numFmtId="0" fontId="81" fillId="0" borderId="15" applyNumberFormat="0" applyProtection="0"/>
    <xf numFmtId="49" fontId="82" fillId="19" borderId="0" applyBorder="0" applyProtection="0">
      <alignment vertical="top" wrapText="1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3" fillId="25" borderId="0" applyNumberFormat="0" applyBorder="0" applyProtection="0"/>
  </cellStyleXfs>
  <cellXfs count="903">
    <xf numFmtId="0" fontId="0" fillId="0" borderId="0" xfId="0"/>
    <xf numFmtId="0" fontId="39" fillId="0" borderId="0" xfId="284" applyAlignment="1">
      <alignment vertical="center"/>
    </xf>
    <xf numFmtId="0" fontId="39" fillId="39" borderId="0" xfId="284" applyFill="1" applyAlignment="1">
      <alignment vertical="center" wrapText="1"/>
    </xf>
    <xf numFmtId="0" fontId="41" fillId="39" borderId="0" xfId="284" applyFont="1" applyFill="1" applyAlignment="1">
      <alignment horizontal="center" vertical="center" wrapText="1"/>
    </xf>
    <xf numFmtId="0" fontId="7" fillId="39" borderId="0" xfId="284" applyFont="1" applyFill="1" applyAlignment="1">
      <alignment horizontal="center" vertical="center" wrapText="1"/>
    </xf>
    <xf numFmtId="0" fontId="4" fillId="39" borderId="0" xfId="284" applyFont="1" applyFill="1" applyAlignment="1">
      <alignment horizontal="center" vertical="center" wrapText="1"/>
    </xf>
    <xf numFmtId="0" fontId="2" fillId="0" borderId="0" xfId="284" applyFont="1" applyAlignment="1">
      <alignment horizontal="center" vertical="center"/>
    </xf>
    <xf numFmtId="0" fontId="40" fillId="0" borderId="0" xfId="284" applyFont="1" applyAlignment="1">
      <alignment vertical="center"/>
    </xf>
    <xf numFmtId="0" fontId="14" fillId="39" borderId="0" xfId="284" applyFont="1" applyFill="1" applyBorder="1" applyAlignment="1">
      <alignment wrapText="1"/>
    </xf>
    <xf numFmtId="0" fontId="14" fillId="39" borderId="0" xfId="284" applyFont="1" applyFill="1" applyBorder="1" applyAlignment="1">
      <alignment vertical="center" wrapText="1"/>
    </xf>
    <xf numFmtId="0" fontId="40" fillId="0" borderId="0" xfId="284" applyFont="1" applyAlignment="1"/>
    <xf numFmtId="0" fontId="0" fillId="0" borderId="0" xfId="0" applyAlignment="1">
      <alignment vertical="center"/>
    </xf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9" borderId="0" xfId="0" applyFill="1" applyAlignment="1">
      <alignment vertical="center"/>
    </xf>
    <xf numFmtId="0" fontId="4" fillId="39" borderId="0" xfId="0" applyFont="1" applyFill="1" applyAlignment="1">
      <alignment horizontal="right" vertical="center"/>
    </xf>
    <xf numFmtId="0" fontId="7" fillId="39" borderId="0" xfId="0" applyFont="1" applyFill="1" applyAlignment="1">
      <alignment horizontal="right" vertical="center"/>
    </xf>
    <xf numFmtId="0" fontId="4" fillId="39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39" borderId="21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39" borderId="0" xfId="0" applyFont="1" applyFill="1"/>
    <xf numFmtId="0" fontId="7" fillId="39" borderId="0" xfId="0" applyFont="1" applyFill="1"/>
    <xf numFmtId="0" fontId="4" fillId="39" borderId="0" xfId="0" applyFont="1" applyFill="1" applyAlignment="1">
      <alignment horizontal="left" vertical="center"/>
    </xf>
    <xf numFmtId="0" fontId="4" fillId="39" borderId="0" xfId="0" applyFont="1" applyFill="1" applyAlignment="1">
      <alignment vertical="center"/>
    </xf>
    <xf numFmtId="0" fontId="4" fillId="39" borderId="0" xfId="0" applyFont="1" applyFill="1" applyAlignment="1">
      <alignment wrapText="1"/>
    </xf>
    <xf numFmtId="0" fontId="7" fillId="39" borderId="19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/>
    </xf>
    <xf numFmtId="0" fontId="4" fillId="39" borderId="21" xfId="0" applyFont="1" applyFill="1" applyBorder="1"/>
    <xf numFmtId="0" fontId="4" fillId="39" borderId="23" xfId="0" applyFont="1" applyFill="1" applyBorder="1"/>
    <xf numFmtId="0" fontId="4" fillId="39" borderId="22" xfId="0" applyFont="1" applyFill="1" applyBorder="1" applyAlignment="1">
      <alignment horizontal="center" wrapText="1"/>
    </xf>
    <xf numFmtId="0" fontId="4" fillId="39" borderId="19" xfId="0" applyFont="1" applyFill="1" applyBorder="1" applyAlignment="1">
      <alignment horizontal="center" vertical="top" wrapText="1"/>
    </xf>
    <xf numFmtId="0" fontId="4" fillId="39" borderId="19" xfId="0" applyFont="1" applyFill="1" applyBorder="1" applyAlignment="1">
      <alignment horizontal="center" vertical="center" wrapText="1"/>
    </xf>
    <xf numFmtId="0" fontId="7" fillId="39" borderId="19" xfId="0" applyFont="1" applyFill="1" applyBorder="1" applyAlignment="1">
      <alignment horizontal="center" vertical="center"/>
    </xf>
    <xf numFmtId="0" fontId="7" fillId="39" borderId="24" xfId="0" applyFont="1" applyFill="1" applyBorder="1" applyAlignment="1">
      <alignment horizontal="left" wrapText="1"/>
    </xf>
    <xf numFmtId="0" fontId="7" fillId="39" borderId="21" xfId="0" applyFont="1" applyFill="1" applyBorder="1" applyAlignment="1">
      <alignment horizontal="center" vertical="center"/>
    </xf>
    <xf numFmtId="0" fontId="7" fillId="39" borderId="21" xfId="0" applyFont="1" applyFill="1" applyBorder="1" applyAlignment="1">
      <alignment horizontal="left"/>
    </xf>
    <xf numFmtId="0" fontId="7" fillId="39" borderId="23" xfId="0" applyFont="1" applyFill="1" applyBorder="1"/>
    <xf numFmtId="0" fontId="7" fillId="39" borderId="22" xfId="0" applyFont="1" applyFill="1" applyBorder="1" applyAlignment="1">
      <alignment horizontal="left" wrapText="1" indent="1"/>
    </xf>
    <xf numFmtId="49" fontId="4" fillId="39" borderId="21" xfId="0" applyNumberFormat="1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left"/>
    </xf>
    <xf numFmtId="0" fontId="4" fillId="39" borderId="22" xfId="0" applyFont="1" applyFill="1" applyBorder="1" applyAlignment="1">
      <alignment wrapText="1"/>
    </xf>
    <xf numFmtId="49" fontId="4" fillId="39" borderId="19" xfId="0" applyNumberFormat="1" applyFont="1" applyFill="1" applyBorder="1" applyAlignment="1">
      <alignment horizontal="center" vertical="center"/>
    </xf>
    <xf numFmtId="0" fontId="7" fillId="39" borderId="20" xfId="0" applyFont="1" applyFill="1" applyBorder="1" applyAlignment="1">
      <alignment horizontal="center" vertical="center"/>
    </xf>
    <xf numFmtId="0" fontId="7" fillId="39" borderId="25" xfId="0" applyFont="1" applyFill="1" applyBorder="1" applyAlignment="1">
      <alignment wrapText="1"/>
    </xf>
    <xf numFmtId="0" fontId="4" fillId="39" borderId="21" xfId="0" applyFont="1" applyFill="1" applyBorder="1" applyAlignment="1"/>
    <xf numFmtId="0" fontId="7" fillId="39" borderId="21" xfId="0" applyFont="1" applyFill="1" applyBorder="1" applyAlignment="1"/>
    <xf numFmtId="0" fontId="7" fillId="39" borderId="22" xfId="0" applyFont="1" applyFill="1" applyBorder="1" applyAlignment="1"/>
    <xf numFmtId="0" fontId="7" fillId="39" borderId="22" xfId="0" applyFont="1" applyFill="1" applyBorder="1" applyAlignment="1">
      <alignment wrapText="1"/>
    </xf>
    <xf numFmtId="0" fontId="4" fillId="39" borderId="23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vertical="center" wrapText="1"/>
    </xf>
    <xf numFmtId="0" fontId="4" fillId="39" borderId="22" xfId="0" applyFont="1" applyFill="1" applyBorder="1" applyAlignment="1"/>
    <xf numFmtId="0" fontId="7" fillId="39" borderId="22" xfId="0" applyFont="1" applyFill="1" applyBorder="1" applyAlignment="1">
      <alignment horizontal="left"/>
    </xf>
    <xf numFmtId="0" fontId="4" fillId="39" borderId="0" xfId="0" applyFont="1" applyFill="1" applyAlignment="1"/>
    <xf numFmtId="0" fontId="4" fillId="39" borderId="0" xfId="0" applyFont="1" applyFill="1" applyAlignment="1">
      <alignment horizontal="left"/>
    </xf>
    <xf numFmtId="0" fontId="4" fillId="39" borderId="0" xfId="0" applyFont="1" applyFill="1" applyBorder="1"/>
    <xf numFmtId="0" fontId="14" fillId="39" borderId="0" xfId="0" applyFont="1" applyFill="1" applyBorder="1" applyAlignment="1"/>
    <xf numFmtId="2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/>
    <xf numFmtId="0" fontId="10" fillId="39" borderId="0" xfId="0" applyFont="1" applyFill="1"/>
    <xf numFmtId="0" fontId="10" fillId="0" borderId="0" xfId="0" applyFont="1"/>
    <xf numFmtId="0" fontId="13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wrapText="1"/>
    </xf>
    <xf numFmtId="0" fontId="13" fillId="0" borderId="19" xfId="0" applyFont="1" applyBorder="1" applyAlignment="1">
      <alignment horizontal="left" wrapText="1"/>
    </xf>
    <xf numFmtId="0" fontId="14" fillId="0" borderId="19" xfId="0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 indent="1"/>
    </xf>
    <xf numFmtId="0" fontId="13" fillId="0" borderId="19" xfId="0" applyFont="1" applyBorder="1" applyAlignment="1">
      <alignment horizontal="right" vertical="top" wrapText="1"/>
    </xf>
    <xf numFmtId="0" fontId="13" fillId="0" borderId="19" xfId="0" applyFont="1" applyBorder="1" applyAlignment="1">
      <alignment vertical="top" wrapText="1"/>
    </xf>
    <xf numFmtId="0" fontId="13" fillId="39" borderId="19" xfId="0" applyFont="1" applyFill="1" applyBorder="1" applyAlignment="1">
      <alignment horizontal="left" wrapText="1"/>
    </xf>
    <xf numFmtId="0" fontId="14" fillId="0" borderId="2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 indent="1"/>
    </xf>
    <xf numFmtId="0" fontId="13" fillId="0" borderId="19" xfId="0" applyFont="1" applyBorder="1" applyAlignment="1">
      <alignment horizontal="left" vertical="top" wrapText="1"/>
    </xf>
    <xf numFmtId="0" fontId="10" fillId="39" borderId="0" xfId="0" applyFont="1" applyFill="1" applyBorder="1"/>
    <xf numFmtId="0" fontId="14" fillId="39" borderId="0" xfId="0" applyFont="1" applyFill="1"/>
    <xf numFmtId="0" fontId="4" fillId="0" borderId="19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39" borderId="0" xfId="0" applyFont="1" applyFill="1" applyAlignment="1">
      <alignment horizontal="right"/>
    </xf>
    <xf numFmtId="0" fontId="21" fillId="39" borderId="0" xfId="0" applyFont="1" applyFill="1" applyBorder="1"/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22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9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16" fontId="4" fillId="0" borderId="19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2" fontId="4" fillId="39" borderId="19" xfId="0" applyNumberFormat="1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39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27" xfId="0" applyFont="1" applyBorder="1" applyAlignment="1">
      <alignment vertical="center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26" fillId="0" borderId="0" xfId="239" applyFont="1" applyAlignment="1" applyProtection="1"/>
    <xf numFmtId="0" fontId="1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left"/>
    </xf>
    <xf numFmtId="0" fontId="12" fillId="0" borderId="3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5" fillId="39" borderId="0" xfId="0" applyFont="1" applyFill="1" applyAlignment="1">
      <alignment vertical="center"/>
    </xf>
    <xf numFmtId="0" fontId="5" fillId="39" borderId="0" xfId="0" applyFont="1" applyFill="1" applyAlignment="1">
      <alignment horizontal="left" vertical="center"/>
    </xf>
    <xf numFmtId="0" fontId="28" fillId="39" borderId="0" xfId="0" applyFont="1" applyFill="1" applyAlignment="1">
      <alignment vertical="center"/>
    </xf>
    <xf numFmtId="0" fontId="12" fillId="39" borderId="0" xfId="0" applyFont="1" applyFill="1" applyAlignment="1">
      <alignment horizontal="center" vertical="center" wrapText="1"/>
    </xf>
    <xf numFmtId="0" fontId="12" fillId="39" borderId="0" xfId="0" applyFont="1" applyFill="1" applyAlignment="1">
      <alignment vertical="center" wrapText="1"/>
    </xf>
    <xf numFmtId="0" fontId="12" fillId="39" borderId="0" xfId="0" applyFont="1" applyFill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39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39" borderId="0" xfId="0" applyFont="1" applyFill="1" applyBorder="1" applyAlignment="1">
      <alignment vertical="center"/>
    </xf>
    <xf numFmtId="0" fontId="5" fillId="39" borderId="21" xfId="0" applyFont="1" applyFill="1" applyBorder="1" applyAlignment="1">
      <alignment vertical="center"/>
    </xf>
    <xf numFmtId="0" fontId="5" fillId="39" borderId="2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16" fontId="4" fillId="0" borderId="15" xfId="0" quotePrefix="1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16" fillId="0" borderId="0" xfId="930" applyFont="1" applyFill="1" applyAlignment="1">
      <alignment vertical="center"/>
    </xf>
    <xf numFmtId="0" fontId="7" fillId="0" borderId="0" xfId="93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5" fillId="0" borderId="22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7" fillId="0" borderId="0" xfId="930" applyFont="1" applyFill="1" applyAlignment="1">
      <alignment vertical="center" wrapText="1"/>
    </xf>
    <xf numFmtId="0" fontId="7" fillId="0" borderId="19" xfId="930" applyFont="1" applyFill="1" applyBorder="1" applyAlignment="1">
      <alignment vertical="center" wrapText="1"/>
    </xf>
    <xf numFmtId="0" fontId="7" fillId="0" borderId="32" xfId="930" applyFont="1" applyFill="1" applyBorder="1" applyAlignment="1">
      <alignment horizontal="center" vertical="center" wrapText="1"/>
    </xf>
    <xf numFmtId="0" fontId="7" fillId="0" borderId="15" xfId="930" applyFont="1" applyFill="1" applyBorder="1" applyAlignment="1">
      <alignment horizontal="center" vertical="center" wrapText="1"/>
    </xf>
    <xf numFmtId="0" fontId="4" fillId="0" borderId="19" xfId="930" applyFont="1" applyFill="1" applyBorder="1" applyAlignment="1">
      <alignment horizontal="center" vertical="center"/>
    </xf>
    <xf numFmtId="0" fontId="4" fillId="0" borderId="32" xfId="930" applyFont="1" applyFill="1" applyBorder="1" applyAlignment="1">
      <alignment horizontal="center" vertical="center" wrapText="1"/>
    </xf>
    <xf numFmtId="0" fontId="4" fillId="0" borderId="15" xfId="930" applyFont="1" applyFill="1" applyBorder="1" applyAlignment="1">
      <alignment horizontal="center" vertical="center" wrapText="1"/>
    </xf>
    <xf numFmtId="0" fontId="4" fillId="0" borderId="32" xfId="930" applyFont="1" applyFill="1" applyBorder="1" applyAlignment="1">
      <alignment vertical="center" wrapText="1"/>
    </xf>
    <xf numFmtId="0" fontId="4" fillId="0" borderId="15" xfId="93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39" borderId="0" xfId="0" applyFont="1" applyFill="1" applyAlignment="1">
      <alignment vertical="center"/>
    </xf>
    <xf numFmtId="0" fontId="7" fillId="39" borderId="0" xfId="0" applyFont="1" applyFill="1" applyAlignment="1">
      <alignment horizontal="left" vertical="center"/>
    </xf>
    <xf numFmtId="0" fontId="7" fillId="39" borderId="0" xfId="0" applyFont="1" applyFill="1" applyAlignment="1">
      <alignment vertical="center"/>
    </xf>
    <xf numFmtId="0" fontId="4" fillId="0" borderId="22" xfId="0" applyFont="1" applyBorder="1" applyAlignment="1">
      <alignment horizontal="left" vertical="center" wrapText="1"/>
    </xf>
    <xf numFmtId="16" fontId="4" fillId="0" borderId="19" xfId="0" applyNumberFormat="1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21" xfId="0" applyFont="1" applyBorder="1"/>
    <xf numFmtId="0" fontId="1" fillId="0" borderId="23" xfId="0" applyFont="1" applyBorder="1" applyAlignment="1">
      <alignment vertical="center"/>
    </xf>
    <xf numFmtId="0" fontId="5" fillId="0" borderId="21" xfId="0" applyFont="1" applyFill="1" applyBorder="1" applyAlignment="1">
      <alignment horizontal="center" vertical="top" wrapText="1"/>
    </xf>
    <xf numFmtId="16" fontId="5" fillId="0" borderId="19" xfId="0" quotePrefix="1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/>
    <xf numFmtId="49" fontId="1" fillId="0" borderId="35" xfId="0" applyNumberFormat="1" applyFont="1" applyBorder="1" applyAlignment="1">
      <alignment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19" xfId="0" applyFont="1" applyBorder="1"/>
    <xf numFmtId="0" fontId="12" fillId="0" borderId="19" xfId="0" applyFont="1" applyBorder="1"/>
    <xf numFmtId="0" fontId="5" fillId="0" borderId="19" xfId="0" applyFont="1" applyBorder="1"/>
    <xf numFmtId="49" fontId="5" fillId="0" borderId="19" xfId="0" applyNumberFormat="1" applyFont="1" applyBorder="1"/>
    <xf numFmtId="49" fontId="5" fillId="39" borderId="20" xfId="0" applyNumberFormat="1" applyFont="1" applyFill="1" applyBorder="1"/>
    <xf numFmtId="49" fontId="5" fillId="39" borderId="19" xfId="0" applyNumberFormat="1" applyFont="1" applyFill="1" applyBorder="1"/>
    <xf numFmtId="49" fontId="5" fillId="39" borderId="19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horizontal="left" vertical="center"/>
    </xf>
    <xf numFmtId="16" fontId="5" fillId="0" borderId="21" xfId="0" applyNumberFormat="1" applyFont="1" applyBorder="1"/>
    <xf numFmtId="0" fontId="5" fillId="0" borderId="21" xfId="0" applyFont="1" applyBorder="1"/>
    <xf numFmtId="49" fontId="5" fillId="0" borderId="21" xfId="0" applyNumberFormat="1" applyFont="1" applyBorder="1"/>
    <xf numFmtId="49" fontId="5" fillId="0" borderId="19" xfId="0" applyNumberFormat="1" applyFont="1" applyFill="1" applyBorder="1"/>
    <xf numFmtId="0" fontId="14" fillId="0" borderId="22" xfId="0" applyFont="1" applyBorder="1" applyAlignment="1">
      <alignment vertical="top" wrapText="1"/>
    </xf>
    <xf numFmtId="2" fontId="1" fillId="0" borderId="19" xfId="0" applyNumberFormat="1" applyFont="1" applyBorder="1" applyAlignment="1">
      <alignment horizontal="right" wrapText="1"/>
    </xf>
    <xf numFmtId="2" fontId="1" fillId="0" borderId="19" xfId="0" applyNumberFormat="1" applyFont="1" applyBorder="1" applyAlignment="1">
      <alignment horizontal="right" vertical="top" wrapText="1"/>
    </xf>
    <xf numFmtId="2" fontId="1" fillId="0" borderId="19" xfId="0" applyNumberFormat="1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wrapText="1"/>
    </xf>
    <xf numFmtId="2" fontId="2" fillId="0" borderId="19" xfId="0" applyNumberFormat="1" applyFont="1" applyBorder="1" applyAlignment="1">
      <alignment vertical="top" wrapText="1"/>
    </xf>
    <xf numFmtId="2" fontId="1" fillId="0" borderId="22" xfId="0" applyNumberFormat="1" applyFont="1" applyBorder="1" applyAlignment="1">
      <alignment vertical="top" wrapText="1"/>
    </xf>
    <xf numFmtId="2" fontId="1" fillId="0" borderId="19" xfId="0" applyNumberFormat="1" applyFont="1" applyFill="1" applyBorder="1" applyAlignment="1">
      <alignment vertical="top" wrapText="1"/>
    </xf>
    <xf numFmtId="0" fontId="12" fillId="39" borderId="27" xfId="0" applyFont="1" applyFill="1" applyBorder="1" applyAlignment="1"/>
    <xf numFmtId="0" fontId="5" fillId="0" borderId="0" xfId="0" applyFont="1"/>
    <xf numFmtId="0" fontId="13" fillId="0" borderId="19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0" fontId="25" fillId="39" borderId="0" xfId="0" applyFont="1" applyFill="1" applyAlignment="1">
      <alignment horizontal="left" vertical="center"/>
    </xf>
    <xf numFmtId="0" fontId="25" fillId="39" borderId="0" xfId="0" applyFont="1" applyFill="1" applyAlignment="1">
      <alignment vertical="center"/>
    </xf>
    <xf numFmtId="0" fontId="7" fillId="0" borderId="0" xfId="0" applyFont="1"/>
    <xf numFmtId="0" fontId="7" fillId="0" borderId="22" xfId="0" applyFont="1" applyFill="1" applyBorder="1" applyAlignment="1">
      <alignment horizontal="left" vertical="center"/>
    </xf>
    <xf numFmtId="0" fontId="7" fillId="0" borderId="34" xfId="0" applyFont="1" applyBorder="1"/>
    <xf numFmtId="0" fontId="4" fillId="39" borderId="22" xfId="0" applyFont="1" applyFill="1" applyBorder="1"/>
    <xf numFmtId="0" fontId="4" fillId="39" borderId="19" xfId="0" applyFont="1" applyFill="1" applyBorder="1" applyAlignment="1">
      <alignment horizontal="left" wrapText="1" indent="1"/>
    </xf>
    <xf numFmtId="49" fontId="4" fillId="0" borderId="24" xfId="0" applyNumberFormat="1" applyFont="1" applyBorder="1"/>
    <xf numFmtId="49" fontId="4" fillId="39" borderId="35" xfId="0" applyNumberFormat="1" applyFont="1" applyFill="1" applyBorder="1"/>
    <xf numFmtId="0" fontId="4" fillId="0" borderId="34" xfId="0" applyFont="1" applyBorder="1" applyAlignment="1">
      <alignment wrapText="1"/>
    </xf>
    <xf numFmtId="49" fontId="4" fillId="39" borderId="21" xfId="0" applyNumberFormat="1" applyFont="1" applyFill="1" applyBorder="1"/>
    <xf numFmtId="49" fontId="4" fillId="39" borderId="22" xfId="0" applyNumberFormat="1" applyFont="1" applyFill="1" applyBorder="1"/>
    <xf numFmtId="0" fontId="4" fillId="39" borderId="19" xfId="0" applyFont="1" applyFill="1" applyBorder="1" applyAlignment="1">
      <alignment wrapText="1"/>
    </xf>
    <xf numFmtId="0" fontId="17" fillId="39" borderId="19" xfId="0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16" fontId="4" fillId="39" borderId="21" xfId="0" applyNumberFormat="1" applyFont="1" applyFill="1" applyBorder="1"/>
    <xf numFmtId="16" fontId="4" fillId="39" borderId="23" xfId="0" applyNumberFormat="1" applyFont="1" applyFill="1" applyBorder="1"/>
    <xf numFmtId="0" fontId="4" fillId="0" borderId="22" xfId="0" applyFont="1" applyBorder="1" applyAlignment="1">
      <alignment vertical="top" wrapText="1"/>
    </xf>
    <xf numFmtId="49" fontId="4" fillId="39" borderId="23" xfId="0" applyNumberFormat="1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/>
    <xf numFmtId="0" fontId="12" fillId="0" borderId="0" xfId="0" applyFont="1" applyFill="1" applyAlignment="1">
      <alignment horizontal="center" vertical="center"/>
    </xf>
    <xf numFmtId="0" fontId="17" fillId="0" borderId="22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/>
    <xf numFmtId="14" fontId="12" fillId="39" borderId="27" xfId="0" applyNumberFormat="1" applyFont="1" applyFill="1" applyBorder="1" applyAlignment="1"/>
    <xf numFmtId="49" fontId="12" fillId="39" borderId="27" xfId="0" applyNumberFormat="1" applyFont="1" applyFill="1" applyBorder="1" applyAlignment="1"/>
    <xf numFmtId="49" fontId="4" fillId="39" borderId="0" xfId="0" applyNumberFormat="1" applyFont="1" applyFill="1"/>
    <xf numFmtId="49" fontId="12" fillId="3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7" fillId="0" borderId="0" xfId="93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" fillId="39" borderId="0" xfId="0" applyFont="1" applyFill="1" applyAlignment="1">
      <alignment vertical="center"/>
    </xf>
    <xf numFmtId="49" fontId="1" fillId="39" borderId="0" xfId="0" applyNumberFormat="1" applyFont="1" applyFill="1" applyAlignment="1">
      <alignment vertical="center"/>
    </xf>
    <xf numFmtId="0" fontId="1" fillId="0" borderId="21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2" fontId="2" fillId="0" borderId="19" xfId="0" applyNumberFormat="1" applyFont="1" applyBorder="1" applyAlignment="1">
      <alignment horizontal="right" vertical="top" wrapText="1"/>
    </xf>
    <xf numFmtId="0" fontId="7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/>
    <xf numFmtId="0" fontId="7" fillId="0" borderId="23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0" xfId="0" applyFont="1" applyFill="1"/>
    <xf numFmtId="0" fontId="17" fillId="0" borderId="24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 wrapText="1"/>
    </xf>
    <xf numFmtId="0" fontId="1" fillId="0" borderId="21" xfId="0" applyFont="1" applyFill="1" applyBorder="1"/>
    <xf numFmtId="0" fontId="4" fillId="0" borderId="23" xfId="0" applyFont="1" applyFill="1" applyBorder="1"/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/>
    <xf numFmtId="0" fontId="7" fillId="0" borderId="25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/>
    </xf>
    <xf numFmtId="0" fontId="4" fillId="0" borderId="21" xfId="0" applyFont="1" applyFill="1" applyBorder="1"/>
    <xf numFmtId="0" fontId="17" fillId="0" borderId="22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5" fillId="0" borderId="21" xfId="0" applyFont="1" applyFill="1" applyBorder="1" applyAlignment="1">
      <alignment horizontal="left" vertical="center" wrapText="1"/>
    </xf>
    <xf numFmtId="16" fontId="5" fillId="0" borderId="23" xfId="0" applyNumberFormat="1" applyFont="1" applyFill="1" applyBorder="1" applyAlignment="1">
      <alignment horizontal="left" vertical="center" wrapText="1"/>
    </xf>
    <xf numFmtId="16" fontId="5" fillId="0" borderId="19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quotePrefix="1" applyFont="1" applyFill="1" applyBorder="1" applyAlignment="1">
      <alignment horizontal="left" vertical="center" wrapText="1"/>
    </xf>
    <xf numFmtId="16" fontId="5" fillId="0" borderId="19" xfId="0" applyNumberFormat="1" applyFont="1" applyFill="1" applyBorder="1" applyAlignment="1">
      <alignment horizontal="left" vertical="center"/>
    </xf>
    <xf numFmtId="0" fontId="5" fillId="0" borderId="22" xfId="0" quotePrefix="1" applyFont="1" applyFill="1" applyBorder="1" applyAlignment="1">
      <alignment horizontal="left" vertical="center" wrapText="1"/>
    </xf>
    <xf numFmtId="16" fontId="5" fillId="0" borderId="19" xfId="0" quotePrefix="1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vertical="center" wrapText="1"/>
    </xf>
    <xf numFmtId="2" fontId="1" fillId="0" borderId="19" xfId="0" applyNumberFormat="1" applyFont="1" applyFill="1" applyBorder="1" applyAlignment="1">
      <alignment vertical="center" wrapText="1"/>
    </xf>
    <xf numFmtId="2" fontId="2" fillId="39" borderId="19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8" fillId="0" borderId="19" xfId="0" applyFont="1" applyBorder="1" applyAlignment="1">
      <alignment horizontal="justify" vertical="center" wrapText="1"/>
    </xf>
    <xf numFmtId="2" fontId="1" fillId="0" borderId="19" xfId="0" applyNumberFormat="1" applyFont="1" applyBorder="1" applyAlignment="1">
      <alignment horizontal="justify" vertical="center" wrapText="1"/>
    </xf>
    <xf numFmtId="2" fontId="1" fillId="39" borderId="20" xfId="0" applyNumberFormat="1" applyFont="1" applyFill="1" applyBorder="1" applyAlignment="1">
      <alignment horizontal="left" vertical="center" wrapText="1"/>
    </xf>
    <xf numFmtId="2" fontId="12" fillId="0" borderId="19" xfId="0" applyNumberFormat="1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left" vertical="center" wrapText="1"/>
    </xf>
    <xf numFmtId="2" fontId="5" fillId="0" borderId="19" xfId="0" applyNumberFormat="1" applyFont="1" applyFill="1" applyBorder="1" applyAlignment="1">
      <alignment vertical="center" wrapText="1"/>
    </xf>
    <xf numFmtId="2" fontId="7" fillId="0" borderId="19" xfId="0" applyNumberFormat="1" applyFont="1" applyFill="1" applyBorder="1" applyAlignment="1">
      <alignment vertical="center" wrapText="1"/>
    </xf>
    <xf numFmtId="2" fontId="35" fillId="0" borderId="19" xfId="0" applyNumberFormat="1" applyFont="1" applyFill="1" applyBorder="1" applyAlignment="1">
      <alignment vertical="center" wrapText="1"/>
    </xf>
    <xf numFmtId="2" fontId="35" fillId="0" borderId="19" xfId="0" applyNumberFormat="1" applyFont="1" applyFill="1" applyBorder="1" applyAlignment="1">
      <alignment horizontal="center" vertical="center" wrapText="1"/>
    </xf>
    <xf numFmtId="2" fontId="36" fillId="0" borderId="19" xfId="0" applyNumberFormat="1" applyFont="1" applyFill="1" applyBorder="1" applyAlignment="1">
      <alignment vertical="center"/>
    </xf>
    <xf numFmtId="2" fontId="37" fillId="0" borderId="19" xfId="0" applyNumberFormat="1" applyFont="1" applyFill="1" applyBorder="1" applyAlignment="1">
      <alignment vertical="center" wrapText="1"/>
    </xf>
    <xf numFmtId="2" fontId="35" fillId="0" borderId="19" xfId="0" applyNumberFormat="1" applyFont="1" applyFill="1" applyBorder="1" applyAlignment="1">
      <alignment vertical="center"/>
    </xf>
    <xf numFmtId="2" fontId="12" fillId="0" borderId="19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center"/>
    </xf>
    <xf numFmtId="2" fontId="2" fillId="0" borderId="19" xfId="0" applyNumberFormat="1" applyFont="1" applyBorder="1" applyAlignment="1">
      <alignment horizontal="right" vertical="center" wrapText="1"/>
    </xf>
    <xf numFmtId="2" fontId="7" fillId="0" borderId="19" xfId="0" applyNumberFormat="1" applyFont="1" applyBorder="1"/>
    <xf numFmtId="2" fontId="4" fillId="0" borderId="19" xfId="0" applyNumberFormat="1" applyFont="1" applyBorder="1"/>
    <xf numFmtId="2" fontId="4" fillId="0" borderId="19" xfId="0" applyNumberFormat="1" applyFont="1" applyFill="1" applyBorder="1"/>
    <xf numFmtId="2" fontId="4" fillId="0" borderId="22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7" fillId="0" borderId="19" xfId="0" applyNumberFormat="1" applyFont="1" applyBorder="1" applyAlignment="1">
      <alignment horizontal="center" vertical="center" wrapText="1"/>
    </xf>
    <xf numFmtId="2" fontId="4" fillId="39" borderId="19" xfId="0" applyNumberFormat="1" applyFont="1" applyFill="1" applyBorder="1" applyAlignment="1">
      <alignment horizontal="center" vertical="center" wrapText="1"/>
    </xf>
    <xf numFmtId="2" fontId="17" fillId="39" borderId="19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4" fillId="39" borderId="19" xfId="0" applyNumberFormat="1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left" vertical="top" wrapText="1"/>
    </xf>
    <xf numFmtId="2" fontId="4" fillId="39" borderId="19" xfId="0" quotePrefix="1" applyNumberFormat="1" applyFont="1" applyFill="1" applyBorder="1" applyAlignment="1">
      <alignment horizontal="left" vertical="top" wrapText="1"/>
    </xf>
    <xf numFmtId="2" fontId="7" fillId="39" borderId="19" xfId="0" applyNumberFormat="1" applyFont="1" applyFill="1" applyBorder="1" applyAlignment="1">
      <alignment horizontal="left" vertical="top" wrapText="1"/>
    </xf>
    <xf numFmtId="182" fontId="12" fillId="40" borderId="19" xfId="0" applyNumberFormat="1" applyFont="1" applyFill="1" applyBorder="1" applyAlignment="1">
      <alignment vertical="center"/>
    </xf>
    <xf numFmtId="182" fontId="5" fillId="0" borderId="19" xfId="0" applyNumberFormat="1" applyFont="1" applyBorder="1" applyAlignment="1">
      <alignment horizontal="right" vertical="center"/>
    </xf>
    <xf numFmtId="0" fontId="4" fillId="39" borderId="0" xfId="0" applyFont="1" applyFill="1" applyAlignment="1" applyProtection="1">
      <alignment vertical="center"/>
      <protection locked="0"/>
    </xf>
    <xf numFmtId="0" fontId="0" fillId="39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2" fontId="12" fillId="0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/>
    <xf numFmtId="0" fontId="7" fillId="0" borderId="21" xfId="0" applyFont="1" applyBorder="1"/>
    <xf numFmtId="49" fontId="9" fillId="39" borderId="0" xfId="0" applyNumberFormat="1" applyFont="1" applyFill="1" applyAlignment="1">
      <alignment vertical="center"/>
    </xf>
    <xf numFmtId="0" fontId="4" fillId="39" borderId="0" xfId="284" applyFont="1" applyFill="1" applyBorder="1" applyAlignment="1">
      <alignment vertical="center"/>
    </xf>
    <xf numFmtId="0" fontId="4" fillId="39" borderId="0" xfId="284" applyFont="1" applyFill="1" applyBorder="1" applyAlignment="1">
      <alignment vertical="center" wrapText="1"/>
    </xf>
    <xf numFmtId="0" fontId="7" fillId="39" borderId="0" xfId="284" applyFont="1" applyFill="1" applyBorder="1" applyAlignment="1">
      <alignment vertical="center"/>
    </xf>
    <xf numFmtId="0" fontId="4" fillId="39" borderId="0" xfId="284" applyFont="1" applyFill="1" applyAlignment="1">
      <alignment vertical="center"/>
    </xf>
    <xf numFmtId="0" fontId="4" fillId="39" borderId="0" xfId="284" applyFont="1" applyFill="1" applyAlignment="1">
      <alignment vertical="center" wrapText="1"/>
    </xf>
    <xf numFmtId="0" fontId="7" fillId="39" borderId="0" xfId="284" applyFont="1" applyFill="1" applyAlignment="1">
      <alignment horizontal="center" vertical="center" wrapText="1"/>
    </xf>
    <xf numFmtId="0" fontId="41" fillId="39" borderId="0" xfId="284" applyFont="1" applyFill="1" applyAlignment="1">
      <alignment horizontal="center" vertical="center" wrapText="1"/>
    </xf>
    <xf numFmtId="0" fontId="39" fillId="39" borderId="0" xfId="284" applyFill="1" applyAlignment="1">
      <alignment vertical="center" wrapText="1"/>
    </xf>
    <xf numFmtId="0" fontId="4" fillId="39" borderId="0" xfId="284" applyFont="1" applyFill="1" applyAlignment="1">
      <alignment horizontal="center" vertical="center" wrapText="1"/>
    </xf>
    <xf numFmtId="0" fontId="41" fillId="39" borderId="0" xfId="284" applyFont="1" applyFill="1" applyAlignment="1">
      <alignment vertical="center" wrapText="1"/>
    </xf>
    <xf numFmtId="0" fontId="7" fillId="0" borderId="19" xfId="284" applyFont="1" applyFill="1" applyBorder="1" applyAlignment="1">
      <alignment horizontal="center" vertical="center" wrapText="1"/>
    </xf>
    <xf numFmtId="49" fontId="7" fillId="39" borderId="21" xfId="284" applyNumberFormat="1" applyFont="1" applyFill="1" applyBorder="1" applyAlignment="1">
      <alignment horizontal="center" vertical="center" wrapText="1"/>
    </xf>
    <xf numFmtId="0" fontId="7" fillId="39" borderId="19" xfId="284" applyFont="1" applyFill="1" applyBorder="1" applyAlignment="1">
      <alignment horizontal="center" vertical="center" wrapText="1"/>
    </xf>
    <xf numFmtId="0" fontId="7" fillId="39" borderId="19" xfId="284" applyFont="1" applyFill="1" applyBorder="1" applyAlignment="1">
      <alignment horizontal="left" vertical="center"/>
    </xf>
    <xf numFmtId="0" fontId="7" fillId="39" borderId="21" xfId="284" applyFont="1" applyFill="1" applyBorder="1" applyAlignment="1">
      <alignment horizontal="left" vertical="center"/>
    </xf>
    <xf numFmtId="0" fontId="7" fillId="39" borderId="21" xfId="284" applyFont="1" applyFill="1" applyBorder="1" applyAlignment="1">
      <alignment horizontal="left" vertical="center" wrapText="1"/>
    </xf>
    <xf numFmtId="0" fontId="4" fillId="39" borderId="21" xfId="284" applyFont="1" applyFill="1" applyBorder="1" applyAlignment="1">
      <alignment horizontal="left" vertical="center" wrapText="1"/>
    </xf>
    <xf numFmtId="2" fontId="7" fillId="40" borderId="19" xfId="284" applyNumberFormat="1" applyFont="1" applyFill="1" applyBorder="1" applyAlignment="1">
      <alignment vertical="center" wrapText="1"/>
    </xf>
    <xf numFmtId="0" fontId="4" fillId="39" borderId="19" xfId="284" applyFont="1" applyFill="1" applyBorder="1" applyAlignment="1">
      <alignment horizontal="center" vertical="center" wrapText="1"/>
    </xf>
    <xf numFmtId="0" fontId="4" fillId="39" borderId="30" xfId="284" applyFont="1" applyFill="1" applyBorder="1" applyAlignment="1">
      <alignment horizontal="left" vertical="center"/>
    </xf>
    <xf numFmtId="0" fontId="17" fillId="39" borderId="24" xfId="284" applyFont="1" applyFill="1" applyBorder="1" applyAlignment="1">
      <alignment horizontal="left" vertical="center"/>
    </xf>
    <xf numFmtId="0" fontId="17" fillId="39" borderId="24" xfId="284" applyFont="1" applyFill="1" applyBorder="1" applyAlignment="1">
      <alignment horizontal="left" vertical="center" wrapText="1"/>
    </xf>
    <xf numFmtId="2" fontId="4" fillId="40" borderId="19" xfId="284" applyNumberFormat="1" applyFont="1" applyFill="1" applyBorder="1" applyAlignment="1">
      <alignment vertical="center" wrapText="1"/>
    </xf>
    <xf numFmtId="0" fontId="4" fillId="39" borderId="21" xfId="284" applyFont="1" applyFill="1" applyBorder="1" applyAlignment="1">
      <alignment horizontal="center" vertical="center" wrapText="1"/>
    </xf>
    <xf numFmtId="0" fontId="4" fillId="39" borderId="21" xfId="284" applyFont="1" applyFill="1" applyBorder="1" applyAlignment="1">
      <alignment horizontal="left" vertical="center"/>
    </xf>
    <xf numFmtId="0" fontId="4" fillId="39" borderId="22" xfId="284" applyFont="1" applyFill="1" applyBorder="1" applyAlignment="1">
      <alignment horizontal="left" vertical="center"/>
    </xf>
    <xf numFmtId="0" fontId="4" fillId="39" borderId="22" xfId="284" applyFont="1" applyFill="1" applyBorder="1" applyAlignment="1">
      <alignment horizontal="left" vertical="center" wrapText="1"/>
    </xf>
    <xf numFmtId="16" fontId="4" fillId="39" borderId="23" xfId="284" applyNumberFormat="1" applyFont="1" applyFill="1" applyBorder="1" applyAlignment="1">
      <alignment horizontal="left" vertical="center" wrapText="1"/>
    </xf>
    <xf numFmtId="2" fontId="4" fillId="39" borderId="19" xfId="284" applyNumberFormat="1" applyFont="1" applyFill="1" applyBorder="1" applyAlignment="1">
      <alignment vertical="center" wrapText="1"/>
    </xf>
    <xf numFmtId="0" fontId="4" fillId="39" borderId="23" xfId="284" applyFont="1" applyFill="1" applyBorder="1" applyAlignment="1">
      <alignment horizontal="left" vertical="center" wrapText="1"/>
    </xf>
    <xf numFmtId="16" fontId="4" fillId="39" borderId="19" xfId="284" applyNumberFormat="1" applyFont="1" applyFill="1" applyBorder="1" applyAlignment="1">
      <alignment horizontal="left" vertical="center" wrapText="1"/>
    </xf>
    <xf numFmtId="0" fontId="4" fillId="39" borderId="19" xfId="284" applyFont="1" applyFill="1" applyBorder="1" applyAlignment="1">
      <alignment horizontal="left" vertical="center" wrapText="1"/>
    </xf>
    <xf numFmtId="49" fontId="4" fillId="39" borderId="21" xfId="284" applyNumberFormat="1" applyFont="1" applyFill="1" applyBorder="1" applyAlignment="1">
      <alignment horizontal="center" vertical="center" wrapText="1"/>
    </xf>
    <xf numFmtId="0" fontId="4" fillId="39" borderId="23" xfId="284" applyFont="1" applyFill="1" applyBorder="1" applyAlignment="1">
      <alignment horizontal="left" vertical="center"/>
    </xf>
    <xf numFmtId="2" fontId="4" fillId="0" borderId="19" xfId="284" applyNumberFormat="1" applyFont="1" applyFill="1" applyBorder="1" applyAlignment="1">
      <alignment vertical="center" wrapText="1"/>
    </xf>
    <xf numFmtId="0" fontId="4" fillId="39" borderId="20" xfId="284" applyFont="1" applyFill="1" applyBorder="1" applyAlignment="1">
      <alignment horizontal="center" vertical="center" wrapText="1"/>
    </xf>
    <xf numFmtId="0" fontId="4" fillId="39" borderId="26" xfId="284" applyFont="1" applyFill="1" applyBorder="1" applyAlignment="1">
      <alignment horizontal="left" vertical="center"/>
    </xf>
    <xf numFmtId="0" fontId="4" fillId="39" borderId="25" xfId="284" applyFont="1" applyFill="1" applyBorder="1" applyAlignment="1">
      <alignment horizontal="left" vertical="center"/>
    </xf>
    <xf numFmtId="0" fontId="4" fillId="39" borderId="25" xfId="284" applyFont="1" applyFill="1" applyBorder="1" applyAlignment="1">
      <alignment horizontal="left" vertical="center" wrapText="1"/>
    </xf>
    <xf numFmtId="0" fontId="4" fillId="0" borderId="21" xfId="284" applyFont="1" applyFill="1" applyBorder="1" applyAlignment="1">
      <alignment horizontal="left" vertical="center"/>
    </xf>
    <xf numFmtId="0" fontId="4" fillId="0" borderId="22" xfId="284" applyFont="1" applyFill="1" applyBorder="1" applyAlignment="1">
      <alignment horizontal="left" vertical="center"/>
    </xf>
    <xf numFmtId="0" fontId="4" fillId="0" borderId="23" xfId="284" applyFont="1" applyFill="1" applyBorder="1" applyAlignment="1">
      <alignment horizontal="left" vertical="center" wrapText="1"/>
    </xf>
    <xf numFmtId="0" fontId="4" fillId="39" borderId="19" xfId="284" applyFont="1" applyFill="1" applyBorder="1" applyAlignment="1">
      <alignment horizontal="left" vertical="center"/>
    </xf>
    <xf numFmtId="0" fontId="4" fillId="0" borderId="19" xfId="284" applyFont="1" applyFill="1" applyBorder="1" applyAlignment="1">
      <alignment horizontal="center" vertical="center" wrapText="1"/>
    </xf>
    <xf numFmtId="0" fontId="4" fillId="0" borderId="19" xfId="284" applyFont="1" applyFill="1" applyBorder="1" applyAlignment="1">
      <alignment horizontal="left" vertical="center"/>
    </xf>
    <xf numFmtId="0" fontId="4" fillId="0" borderId="19" xfId="284" applyFont="1" applyFill="1" applyBorder="1" applyAlignment="1">
      <alignment horizontal="left" vertical="center" wrapText="1"/>
    </xf>
    <xf numFmtId="16" fontId="4" fillId="0" borderId="19" xfId="284" quotePrefix="1" applyNumberFormat="1" applyFont="1" applyFill="1" applyBorder="1" applyAlignment="1">
      <alignment horizontal="left" vertical="center" wrapText="1"/>
    </xf>
    <xf numFmtId="2" fontId="7" fillId="39" borderId="19" xfId="284" applyNumberFormat="1" applyFont="1" applyFill="1" applyBorder="1" applyAlignment="1">
      <alignment vertical="center" wrapText="1"/>
    </xf>
    <xf numFmtId="0" fontId="4" fillId="41" borderId="0" xfId="284" applyFont="1" applyFill="1" applyAlignment="1">
      <alignment vertical="center" wrapText="1"/>
    </xf>
    <xf numFmtId="0" fontId="7" fillId="0" borderId="19" xfId="284" applyFont="1" applyFill="1" applyBorder="1" applyAlignment="1">
      <alignment horizontal="left" vertical="center"/>
    </xf>
    <xf numFmtId="0" fontId="7" fillId="0" borderId="21" xfId="284" applyFont="1" applyFill="1" applyBorder="1" applyAlignment="1">
      <alignment horizontal="left" vertical="center"/>
    </xf>
    <xf numFmtId="0" fontId="7" fillId="0" borderId="21" xfId="284" applyFont="1" applyFill="1" applyBorder="1" applyAlignment="1">
      <alignment horizontal="left" vertical="center" wrapText="1"/>
    </xf>
    <xf numFmtId="0" fontId="4" fillId="0" borderId="30" xfId="284" applyFont="1" applyFill="1" applyBorder="1" applyAlignment="1">
      <alignment horizontal="left" vertical="center"/>
    </xf>
    <xf numFmtId="0" fontId="4" fillId="0" borderId="24" xfId="284" applyFont="1" applyFill="1" applyBorder="1" applyAlignment="1">
      <alignment horizontal="left" vertical="center"/>
    </xf>
    <xf numFmtId="0" fontId="4" fillId="0" borderId="24" xfId="284" applyFont="1" applyFill="1" applyBorder="1" applyAlignment="1">
      <alignment horizontal="left" vertical="center" wrapText="1"/>
    </xf>
    <xf numFmtId="0" fontId="4" fillId="0" borderId="21" xfId="284" applyFont="1" applyFill="1" applyBorder="1" applyAlignment="1">
      <alignment horizontal="center" vertical="center" wrapText="1"/>
    </xf>
    <xf numFmtId="0" fontId="4" fillId="0" borderId="34" xfId="284" applyFont="1" applyFill="1" applyBorder="1" applyAlignment="1">
      <alignment horizontal="left" vertical="center"/>
    </xf>
    <xf numFmtId="0" fontId="4" fillId="0" borderId="35" xfId="284" applyFont="1" applyFill="1" applyBorder="1" applyAlignment="1">
      <alignment horizontal="left" vertical="center" wrapText="1"/>
    </xf>
    <xf numFmtId="0" fontId="4" fillId="0" borderId="23" xfId="284" applyFont="1" applyFill="1" applyBorder="1" applyAlignment="1">
      <alignment horizontal="left" vertical="center"/>
    </xf>
    <xf numFmtId="0" fontId="4" fillId="0" borderId="36" xfId="284" applyFont="1" applyFill="1" applyBorder="1" applyAlignment="1">
      <alignment horizontal="left" vertical="center" wrapText="1"/>
    </xf>
    <xf numFmtId="16" fontId="4" fillId="39" borderId="22" xfId="284" applyNumberFormat="1" applyFont="1" applyFill="1" applyBorder="1" applyAlignment="1">
      <alignment horizontal="left" vertical="center" wrapText="1"/>
    </xf>
    <xf numFmtId="0" fontId="4" fillId="0" borderId="28" xfId="284" applyFont="1" applyFill="1" applyBorder="1" applyAlignment="1">
      <alignment horizontal="left" vertical="center"/>
    </xf>
    <xf numFmtId="0" fontId="4" fillId="0" borderId="29" xfId="284" applyFont="1" applyFill="1" applyBorder="1" applyAlignment="1">
      <alignment horizontal="left" vertical="center"/>
    </xf>
    <xf numFmtId="0" fontId="4" fillId="0" borderId="27" xfId="284" applyFont="1" applyFill="1" applyBorder="1" applyAlignment="1">
      <alignment horizontal="left" vertical="center" wrapText="1"/>
    </xf>
    <xf numFmtId="0" fontId="4" fillId="0" borderId="20" xfId="284" applyFont="1" applyFill="1" applyBorder="1" applyAlignment="1">
      <alignment horizontal="left" vertical="center"/>
    </xf>
    <xf numFmtId="0" fontId="4" fillId="0" borderId="28" xfId="284" applyFont="1" applyFill="1" applyBorder="1" applyAlignment="1">
      <alignment horizontal="left" vertical="center" wrapText="1"/>
    </xf>
    <xf numFmtId="0" fontId="4" fillId="0" borderId="35" xfId="284" applyFont="1" applyFill="1" applyBorder="1" applyAlignment="1">
      <alignment horizontal="left" vertical="center"/>
    </xf>
    <xf numFmtId="0" fontId="4" fillId="0" borderId="21" xfId="284" applyFont="1" applyFill="1" applyBorder="1" applyAlignment="1">
      <alignment horizontal="center" vertical="center"/>
    </xf>
    <xf numFmtId="16" fontId="4" fillId="0" borderId="19" xfId="284" applyNumberFormat="1" applyFont="1" applyFill="1" applyBorder="1" applyAlignment="1">
      <alignment horizontal="left" vertical="center"/>
    </xf>
    <xf numFmtId="0" fontId="4" fillId="39" borderId="19" xfId="284" quotePrefix="1" applyFont="1" applyFill="1" applyBorder="1" applyAlignment="1">
      <alignment horizontal="left" vertical="center" wrapText="1"/>
    </xf>
    <xf numFmtId="2" fontId="4" fillId="39" borderId="20" xfId="284" applyNumberFormat="1" applyFont="1" applyFill="1" applyBorder="1" applyAlignment="1">
      <alignment vertical="center" wrapText="1"/>
    </xf>
    <xf numFmtId="0" fontId="4" fillId="0" borderId="30" xfId="284" applyFont="1" applyFill="1" applyBorder="1" applyAlignment="1">
      <alignment horizontal="center" vertical="center" wrapText="1"/>
    </xf>
    <xf numFmtId="0" fontId="4" fillId="0" borderId="30" xfId="284" applyFont="1" applyFill="1" applyBorder="1" applyAlignment="1">
      <alignment horizontal="left" vertical="center" wrapText="1"/>
    </xf>
    <xf numFmtId="0" fontId="4" fillId="39" borderId="30" xfId="284" applyFont="1" applyFill="1" applyBorder="1" applyAlignment="1">
      <alignment horizontal="left" vertical="center" wrapText="1"/>
    </xf>
    <xf numFmtId="2" fontId="4" fillId="39" borderId="37" xfId="284" applyNumberFormat="1" applyFont="1" applyFill="1" applyBorder="1" applyAlignment="1">
      <alignment vertical="center" wrapText="1"/>
    </xf>
    <xf numFmtId="0" fontId="4" fillId="39" borderId="38" xfId="284" applyFont="1" applyFill="1" applyBorder="1" applyAlignment="1">
      <alignment horizontal="center" vertical="center" wrapText="1"/>
    </xf>
    <xf numFmtId="0" fontId="7" fillId="39" borderId="39" xfId="284" applyFont="1" applyFill="1" applyBorder="1" applyAlignment="1">
      <alignment horizontal="left" vertical="center"/>
    </xf>
    <xf numFmtId="0" fontId="7" fillId="39" borderId="40" xfId="284" applyFont="1" applyFill="1" applyBorder="1" applyAlignment="1">
      <alignment horizontal="left" vertical="center"/>
    </xf>
    <xf numFmtId="0" fontId="7" fillId="39" borderId="40" xfId="284" applyFont="1" applyFill="1" applyBorder="1" applyAlignment="1">
      <alignment horizontal="left" vertical="center" wrapText="1"/>
    </xf>
    <xf numFmtId="0" fontId="4" fillId="39" borderId="41" xfId="284" applyFont="1" applyFill="1" applyBorder="1" applyAlignment="1">
      <alignment horizontal="left" vertical="center" wrapText="1"/>
    </xf>
    <xf numFmtId="2" fontId="7" fillId="40" borderId="42" xfId="284" applyNumberFormat="1" applyFont="1" applyFill="1" applyBorder="1" applyAlignment="1">
      <alignment vertical="center" wrapText="1"/>
    </xf>
    <xf numFmtId="2" fontId="7" fillId="40" borderId="41" xfId="284" applyNumberFormat="1" applyFont="1" applyFill="1" applyBorder="1" applyAlignment="1">
      <alignment vertical="center" wrapText="1"/>
    </xf>
    <xf numFmtId="0" fontId="7" fillId="39" borderId="20" xfId="284" applyFont="1" applyFill="1" applyBorder="1" applyAlignment="1">
      <alignment horizontal="center" vertical="center" wrapText="1"/>
    </xf>
    <xf numFmtId="0" fontId="7" fillId="39" borderId="20" xfId="284" applyFont="1" applyFill="1" applyBorder="1" applyAlignment="1">
      <alignment horizontal="left" vertical="center"/>
    </xf>
    <xf numFmtId="0" fontId="7" fillId="39" borderId="20" xfId="284" applyFont="1" applyFill="1" applyBorder="1" applyAlignment="1">
      <alignment horizontal="left" vertical="center" wrapText="1"/>
    </xf>
    <xf numFmtId="0" fontId="4" fillId="39" borderId="20" xfId="284" applyFont="1" applyFill="1" applyBorder="1" applyAlignment="1">
      <alignment horizontal="left" vertical="center" wrapText="1"/>
    </xf>
    <xf numFmtId="2" fontId="7" fillId="40" borderId="20" xfId="284" applyNumberFormat="1" applyFont="1" applyFill="1" applyBorder="1" applyAlignment="1">
      <alignment vertical="center" wrapText="1"/>
    </xf>
    <xf numFmtId="0" fontId="4" fillId="39" borderId="24" xfId="284" applyFont="1" applyFill="1" applyBorder="1" applyAlignment="1">
      <alignment horizontal="left" vertical="center"/>
    </xf>
    <xf numFmtId="0" fontId="4" fillId="39" borderId="24" xfId="284" applyFont="1" applyFill="1" applyBorder="1" applyAlignment="1">
      <alignment horizontal="left" vertical="center" wrapText="1"/>
    </xf>
    <xf numFmtId="0" fontId="17" fillId="39" borderId="21" xfId="284" applyFont="1" applyFill="1" applyBorder="1" applyAlignment="1">
      <alignment horizontal="left" vertical="center"/>
    </xf>
    <xf numFmtId="0" fontId="17" fillId="39" borderId="23" xfId="284" applyFont="1" applyFill="1" applyBorder="1" applyAlignment="1">
      <alignment horizontal="left" vertical="center" wrapText="1"/>
    </xf>
    <xf numFmtId="16" fontId="4" fillId="39" borderId="19" xfId="284" quotePrefix="1" applyNumberFormat="1" applyFont="1" applyFill="1" applyBorder="1" applyAlignment="1">
      <alignment horizontal="left" vertical="center" wrapText="1"/>
    </xf>
    <xf numFmtId="0" fontId="4" fillId="0" borderId="26" xfId="284" applyFont="1" applyFill="1" applyBorder="1" applyAlignment="1">
      <alignment horizontal="left" vertical="center"/>
    </xf>
    <xf numFmtId="0" fontId="4" fillId="0" borderId="25" xfId="284" applyFont="1" applyFill="1" applyBorder="1" applyAlignment="1">
      <alignment horizontal="left" vertical="center"/>
    </xf>
    <xf numFmtId="0" fontId="4" fillId="0" borderId="25" xfId="284" applyFont="1" applyFill="1" applyBorder="1" applyAlignment="1">
      <alignment horizontal="left" vertical="center" wrapText="1"/>
    </xf>
    <xf numFmtId="0" fontId="4" fillId="0" borderId="0" xfId="284" applyFont="1" applyFill="1" applyAlignment="1">
      <alignment vertical="center" wrapText="1"/>
    </xf>
    <xf numFmtId="0" fontId="4" fillId="39" borderId="24" xfId="284" applyFont="1" applyFill="1" applyBorder="1" applyAlignment="1">
      <alignment horizontal="center" vertical="center" wrapText="1"/>
    </xf>
    <xf numFmtId="0" fontId="4" fillId="39" borderId="22" xfId="284" quotePrefix="1" applyFont="1" applyFill="1" applyBorder="1" applyAlignment="1">
      <alignment horizontal="left" vertical="center" wrapText="1"/>
    </xf>
    <xf numFmtId="0" fontId="4" fillId="39" borderId="28" xfId="284" applyFont="1" applyFill="1" applyBorder="1" applyAlignment="1">
      <alignment horizontal="center" vertical="center" wrapText="1"/>
    </xf>
    <xf numFmtId="0" fontId="4" fillId="0" borderId="43" xfId="284" applyFont="1" applyFill="1" applyBorder="1" applyAlignment="1">
      <alignment horizontal="left" vertical="center"/>
    </xf>
    <xf numFmtId="0" fontId="4" fillId="0" borderId="0" xfId="284" applyFont="1" applyFill="1" applyBorder="1" applyAlignment="1">
      <alignment horizontal="left" vertical="center" wrapText="1"/>
    </xf>
    <xf numFmtId="0" fontId="17" fillId="0" borderId="21" xfId="284" applyFont="1" applyFill="1" applyBorder="1" applyAlignment="1">
      <alignment horizontal="left" vertical="center"/>
    </xf>
    <xf numFmtId="0" fontId="17" fillId="0" borderId="23" xfId="284" applyFont="1" applyFill="1" applyBorder="1" applyAlignment="1">
      <alignment horizontal="left" vertical="center" wrapText="1"/>
    </xf>
    <xf numFmtId="0" fontId="7" fillId="39" borderId="28" xfId="284" applyFont="1" applyFill="1" applyBorder="1" applyAlignment="1">
      <alignment horizontal="left" vertical="center"/>
    </xf>
    <xf numFmtId="0" fontId="7" fillId="39" borderId="28" xfId="284" applyFont="1" applyFill="1" applyBorder="1" applyAlignment="1">
      <alignment horizontal="left" vertical="center" wrapText="1"/>
    </xf>
    <xf numFmtId="0" fontId="4" fillId="0" borderId="22" xfId="284" applyFont="1" applyFill="1" applyBorder="1" applyAlignment="1">
      <alignment horizontal="left" vertical="center" wrapText="1"/>
    </xf>
    <xf numFmtId="0" fontId="7" fillId="39" borderId="23" xfId="284" applyFont="1" applyFill="1" applyBorder="1" applyAlignment="1">
      <alignment horizontal="left" vertical="center" wrapText="1"/>
    </xf>
    <xf numFmtId="0" fontId="7" fillId="39" borderId="30" xfId="284" applyFont="1" applyFill="1" applyBorder="1" applyAlignment="1">
      <alignment horizontal="center" vertical="center" wrapText="1"/>
    </xf>
    <xf numFmtId="0" fontId="7" fillId="39" borderId="26" xfId="284" applyFont="1" applyFill="1" applyBorder="1" applyAlignment="1">
      <alignment horizontal="left" vertical="center"/>
    </xf>
    <xf numFmtId="0" fontId="7" fillId="39" borderId="25" xfId="284" applyFont="1" applyFill="1" applyBorder="1" applyAlignment="1">
      <alignment horizontal="left" vertical="center" wrapText="1"/>
    </xf>
    <xf numFmtId="16" fontId="4" fillId="39" borderId="30" xfId="284" applyNumberFormat="1" applyFont="1" applyFill="1" applyBorder="1" applyAlignment="1">
      <alignment horizontal="left" vertical="center" wrapText="1"/>
    </xf>
    <xf numFmtId="2" fontId="4" fillId="39" borderId="30" xfId="284" applyNumberFormat="1" applyFont="1" applyFill="1" applyBorder="1" applyAlignment="1">
      <alignment vertical="center" wrapText="1"/>
    </xf>
    <xf numFmtId="0" fontId="7" fillId="39" borderId="38" xfId="284" applyFont="1" applyFill="1" applyBorder="1" applyAlignment="1">
      <alignment horizontal="center" vertical="center" wrapText="1"/>
    </xf>
    <xf numFmtId="0" fontId="7" fillId="39" borderId="39" xfId="284" applyFont="1" applyFill="1" applyBorder="1" applyAlignment="1">
      <alignment horizontal="left" vertical="center" wrapText="1"/>
    </xf>
    <xf numFmtId="2" fontId="7" fillId="40" borderId="39" xfId="284" applyNumberFormat="1" applyFont="1" applyFill="1" applyBorder="1" applyAlignment="1">
      <alignment vertical="center" wrapText="1"/>
    </xf>
    <xf numFmtId="2" fontId="4" fillId="39" borderId="0" xfId="284" applyNumberFormat="1" applyFont="1" applyFill="1" applyAlignment="1">
      <alignment vertical="center" wrapText="1"/>
    </xf>
    <xf numFmtId="0" fontId="7" fillId="39" borderId="0" xfId="284" applyFont="1" applyFill="1" applyBorder="1" applyAlignment="1">
      <alignment horizontal="left" vertical="center" wrapText="1"/>
    </xf>
    <xf numFmtId="0" fontId="4" fillId="39" borderId="0" xfId="284" applyFont="1" applyFill="1" applyBorder="1" applyAlignment="1">
      <alignment horizontal="left" vertical="center" wrapText="1"/>
    </xf>
    <xf numFmtId="0" fontId="4" fillId="0" borderId="0" xfId="284" applyFont="1" applyAlignment="1">
      <alignment horizontal="left" vertical="center" wrapText="1"/>
    </xf>
    <xf numFmtId="0" fontId="39" fillId="0" borderId="0" xfId="284" applyAlignment="1">
      <alignment horizontal="left" vertical="center" wrapText="1"/>
    </xf>
    <xf numFmtId="0" fontId="4" fillId="39" borderId="0" xfId="284" applyFont="1" applyFill="1" applyBorder="1" applyAlignment="1">
      <alignment horizontal="center" vertical="center" wrapText="1"/>
    </xf>
    <xf numFmtId="0" fontId="4" fillId="0" borderId="0" xfId="284" applyFont="1" applyFill="1" applyAlignment="1">
      <alignment vertical="center"/>
    </xf>
    <xf numFmtId="0" fontId="9" fillId="0" borderId="0" xfId="284" applyFont="1" applyFill="1" applyAlignment="1">
      <alignment vertical="center" wrapText="1"/>
    </xf>
    <xf numFmtId="16" fontId="4" fillId="0" borderId="22" xfId="284" quotePrefix="1" applyNumberFormat="1" applyFont="1" applyFill="1" applyBorder="1" applyAlignment="1">
      <alignment horizontal="left" vertical="center" wrapText="1"/>
    </xf>
    <xf numFmtId="2" fontId="7" fillId="42" borderId="19" xfId="284" applyNumberFormat="1" applyFont="1" applyFill="1" applyBorder="1" applyAlignment="1">
      <alignment vertical="center" wrapText="1"/>
    </xf>
    <xf numFmtId="0" fontId="7" fillId="0" borderId="0" xfId="93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44" fillId="0" borderId="0" xfId="885" applyFont="1" applyFill="1" applyBorder="1" applyAlignment="1" applyProtection="1">
      <alignment vertical="center"/>
    </xf>
    <xf numFmtId="0" fontId="44" fillId="0" borderId="0" xfId="885" applyFont="1" applyFill="1" applyBorder="1" applyAlignment="1" applyProtection="1">
      <alignment vertical="center" wrapText="1"/>
    </xf>
    <xf numFmtId="0" fontId="45" fillId="0" borderId="0" xfId="885" applyFont="1" applyFill="1" applyBorder="1" applyAlignment="1" applyProtection="1">
      <alignment vertical="center" wrapText="1"/>
    </xf>
    <xf numFmtId="0" fontId="44" fillId="38" borderId="0" xfId="885" applyFont="1" applyFill="1" applyAlignment="1" applyProtection="1">
      <alignment vertical="center"/>
    </xf>
    <xf numFmtId="0" fontId="44" fillId="38" borderId="0" xfId="885" applyFont="1" applyFill="1" applyAlignment="1" applyProtection="1">
      <alignment vertical="center" wrapText="1"/>
    </xf>
    <xf numFmtId="0" fontId="44" fillId="0" borderId="0" xfId="885" applyFont="1" applyFill="1" applyAlignment="1" applyProtection="1"/>
    <xf numFmtId="0" fontId="44" fillId="0" borderId="0" xfId="305" applyFont="1" applyFill="1" applyBorder="1" applyAlignment="1" applyProtection="1">
      <alignment horizontal="left"/>
    </xf>
    <xf numFmtId="4" fontId="46" fillId="0" borderId="0" xfId="305" applyNumberFormat="1" applyFont="1" applyFill="1" applyBorder="1" applyAlignment="1" applyProtection="1">
      <alignment horizontal="left"/>
    </xf>
    <xf numFmtId="0" fontId="39" fillId="0" borderId="0" xfId="284" applyFont="1" applyFill="1" applyAlignment="1">
      <alignment horizontal="left" vertical="center"/>
    </xf>
    <xf numFmtId="0" fontId="4" fillId="0" borderId="0" xfId="284" applyFont="1" applyFill="1" applyAlignment="1">
      <alignment horizontal="right" vertical="center"/>
    </xf>
    <xf numFmtId="0" fontId="44" fillId="0" borderId="0" xfId="305" applyFont="1" applyFill="1" applyAlignment="1" applyProtection="1">
      <alignment horizontal="left"/>
    </xf>
    <xf numFmtId="0" fontId="44" fillId="0" borderId="0" xfId="305" applyFont="1" applyFill="1" applyAlignment="1" applyProtection="1"/>
    <xf numFmtId="4" fontId="46" fillId="0" borderId="0" xfId="305" applyNumberFormat="1" applyFont="1" applyFill="1" applyAlignment="1" applyProtection="1">
      <alignment horizontal="left"/>
    </xf>
    <xf numFmtId="0" fontId="4" fillId="0" borderId="0" xfId="284" applyFont="1" applyFill="1" applyAlignment="1">
      <alignment horizontal="left" vertical="center"/>
    </xf>
    <xf numFmtId="0" fontId="4" fillId="0" borderId="0" xfId="284" applyFont="1" applyFill="1" applyAlignment="1">
      <alignment horizontal="center" vertical="center"/>
    </xf>
    <xf numFmtId="0" fontId="39" fillId="0" borderId="0" xfId="284" applyAlignment="1">
      <alignment wrapText="1"/>
    </xf>
    <xf numFmtId="0" fontId="44" fillId="0" borderId="0" xfId="885" applyFont="1" applyFill="1" applyAlignment="1" applyProtection="1">
      <alignment vertical="center"/>
    </xf>
    <xf numFmtId="0" fontId="39" fillId="0" borderId="0" xfId="284" applyFill="1" applyBorder="1" applyAlignment="1">
      <alignment wrapText="1"/>
    </xf>
    <xf numFmtId="0" fontId="46" fillId="0" borderId="44" xfId="885" applyFont="1" applyFill="1" applyBorder="1" applyAlignment="1" applyProtection="1">
      <alignment horizontal="center" vertical="center" wrapText="1"/>
    </xf>
    <xf numFmtId="0" fontId="46" fillId="0" borderId="0" xfId="885" applyFont="1" applyFill="1" applyAlignment="1" applyProtection="1">
      <alignment vertical="center"/>
    </xf>
    <xf numFmtId="0" fontId="46" fillId="0" borderId="45" xfId="885" applyFont="1" applyFill="1" applyBorder="1" applyAlignment="1" applyProtection="1">
      <alignment horizontal="center" vertical="center" wrapText="1"/>
    </xf>
    <xf numFmtId="0" fontId="46" fillId="0" borderId="46" xfId="885" applyFont="1" applyFill="1" applyBorder="1" applyAlignment="1" applyProtection="1">
      <alignment horizontal="center" vertical="center" wrapText="1"/>
    </xf>
    <xf numFmtId="0" fontId="46" fillId="0" borderId="15" xfId="931" applyFont="1" applyFill="1" applyBorder="1" applyAlignment="1">
      <alignment horizontal="left" vertical="center" wrapText="1"/>
    </xf>
    <xf numFmtId="0" fontId="46" fillId="0" borderId="47" xfId="931" applyFont="1" applyFill="1" applyBorder="1"/>
    <xf numFmtId="0" fontId="49" fillId="0" borderId="15" xfId="512" applyFont="1" applyFill="1" applyBorder="1" applyAlignment="1" applyProtection="1">
      <alignment horizontal="center" vertical="center" wrapText="1"/>
    </xf>
    <xf numFmtId="49" fontId="44" fillId="0" borderId="15" xfId="885" applyNumberFormat="1" applyFont="1" applyFill="1" applyBorder="1" applyAlignment="1" applyProtection="1">
      <alignment horizontal="left" vertical="center" wrapText="1"/>
    </xf>
    <xf numFmtId="0" fontId="44" fillId="0" borderId="32" xfId="885" applyFont="1" applyFill="1" applyBorder="1" applyAlignment="1" applyProtection="1">
      <alignment horizontal="left" indent="1"/>
    </xf>
    <xf numFmtId="0" fontId="46" fillId="0" borderId="31" xfId="931" applyFont="1" applyFill="1" applyBorder="1"/>
    <xf numFmtId="49" fontId="44" fillId="0" borderId="15" xfId="885" quotePrefix="1" applyNumberFormat="1" applyFont="1" applyFill="1" applyBorder="1" applyAlignment="1" applyProtection="1">
      <alignment horizontal="left" vertical="center" wrapText="1"/>
    </xf>
    <xf numFmtId="0" fontId="44" fillId="0" borderId="32" xfId="931" applyFont="1" applyFill="1" applyBorder="1" applyAlignment="1">
      <alignment horizontal="left" indent="1"/>
    </xf>
    <xf numFmtId="0" fontId="44" fillId="0" borderId="32" xfId="931" applyFont="1" applyFill="1" applyBorder="1" applyAlignment="1">
      <alignment horizontal="left" vertical="center" indent="1"/>
    </xf>
    <xf numFmtId="0" fontId="44" fillId="0" borderId="0" xfId="885" applyFont="1" applyFill="1" applyAlignment="1" applyProtection="1">
      <alignment horizontal="left" vertical="center" wrapText="1"/>
    </xf>
    <xf numFmtId="0" fontId="44" fillId="0" borderId="0" xfId="885" applyFont="1" applyFill="1" applyAlignment="1" applyProtection="1">
      <alignment vertical="center" wrapText="1"/>
    </xf>
    <xf numFmtId="0" fontId="39" fillId="39" borderId="0" xfId="284" applyFill="1"/>
    <xf numFmtId="0" fontId="1" fillId="39" borderId="0" xfId="284" applyFont="1" applyFill="1" applyAlignment="1">
      <alignment horizontal="left" wrapText="1"/>
    </xf>
    <xf numFmtId="0" fontId="39" fillId="0" borderId="0" xfId="284"/>
    <xf numFmtId="0" fontId="1" fillId="39" borderId="0" xfId="284" applyFont="1" applyFill="1"/>
    <xf numFmtId="0" fontId="2" fillId="0" borderId="19" xfId="284" applyFont="1" applyBorder="1" applyAlignment="1">
      <alignment horizontal="center"/>
    </xf>
    <xf numFmtId="0" fontId="2" fillId="0" borderId="19" xfId="284" applyFont="1" applyBorder="1" applyAlignment="1">
      <alignment horizontal="center" wrapText="1"/>
    </xf>
    <xf numFmtId="0" fontId="4" fillId="0" borderId="19" xfId="284" applyFont="1" applyBorder="1" applyAlignment="1">
      <alignment horizontal="center"/>
    </xf>
    <xf numFmtId="0" fontId="1" fillId="0" borderId="19" xfId="284" applyFont="1" applyBorder="1"/>
    <xf numFmtId="0" fontId="2" fillId="0" borderId="19" xfId="284" applyFont="1" applyBorder="1"/>
    <xf numFmtId="0" fontId="87" fillId="0" borderId="0" xfId="885" applyFont="1" applyFill="1" applyAlignment="1" applyProtection="1">
      <alignment vertical="center"/>
    </xf>
    <xf numFmtId="2" fontId="2" fillId="0" borderId="19" xfId="0" applyNumberFormat="1" applyFont="1" applyBorder="1" applyAlignment="1">
      <alignment horizontal="justify" vertical="center" wrapText="1"/>
    </xf>
    <xf numFmtId="4" fontId="1" fillId="0" borderId="19" xfId="0" applyNumberFormat="1" applyFont="1" applyBorder="1" applyAlignment="1">
      <alignment horizontal="justify" vertical="center" wrapText="1"/>
    </xf>
    <xf numFmtId="0" fontId="4" fillId="0" borderId="22" xfId="0" applyFont="1" applyBorder="1"/>
    <xf numFmtId="0" fontId="4" fillId="0" borderId="30" xfId="0" applyFont="1" applyBorder="1" applyAlignment="1">
      <alignment wrapText="1"/>
    </xf>
    <xf numFmtId="0" fontId="44" fillId="0" borderId="0" xfId="885" applyFont="1" applyFill="1" applyAlignment="1" applyProtection="1">
      <alignment horizontal="justify"/>
    </xf>
    <xf numFmtId="0" fontId="4" fillId="39" borderId="0" xfId="0" applyFont="1" applyFill="1" applyBorder="1" applyAlignment="1">
      <alignment vertical="center"/>
    </xf>
    <xf numFmtId="2" fontId="5" fillId="0" borderId="19" xfId="0" applyNumberFormat="1" applyFont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right" vertical="center" wrapText="1"/>
    </xf>
    <xf numFmtId="0" fontId="7" fillId="0" borderId="32" xfId="930" applyFont="1" applyFill="1" applyBorder="1" applyAlignment="1">
      <alignment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0" fontId="44" fillId="0" borderId="0" xfId="885" applyFont="1" applyFill="1" applyAlignment="1" applyProtection="1">
      <alignment horizontal="right" vertical="center"/>
    </xf>
    <xf numFmtId="0" fontId="87" fillId="0" borderId="0" xfId="885" applyFont="1" applyFill="1" applyAlignment="1" applyProtection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39" borderId="0" xfId="0" applyFont="1" applyFill="1" applyBorder="1" applyAlignment="1">
      <alignment horizontal="left" vertical="center" wrapText="1"/>
    </xf>
    <xf numFmtId="0" fontId="1" fillId="0" borderId="19" xfId="284" applyFont="1" applyBorder="1" applyAlignment="1">
      <alignment horizontal="center"/>
    </xf>
    <xf numFmtId="0" fontId="39" fillId="39" borderId="0" xfId="284" applyFill="1" applyAlignment="1">
      <alignment horizontal="center" vertical="center" wrapText="1"/>
    </xf>
    <xf numFmtId="0" fontId="1" fillId="0" borderId="0" xfId="284" applyFont="1" applyAlignment="1">
      <alignment horizontal="center" vertical="center"/>
    </xf>
    <xf numFmtId="0" fontId="4" fillId="0" borderId="0" xfId="284" applyFont="1" applyFill="1" applyAlignment="1">
      <alignment horizontal="center" vertical="center" wrapText="1"/>
    </xf>
    <xf numFmtId="0" fontId="39" fillId="0" borderId="0" xfId="284" applyFill="1" applyAlignment="1">
      <alignment horizontal="center" vertical="center" wrapText="1"/>
    </xf>
    <xf numFmtId="0" fontId="39" fillId="0" borderId="0" xfId="284" applyFill="1" applyAlignment="1">
      <alignment vertical="center" wrapText="1"/>
    </xf>
    <xf numFmtId="0" fontId="4" fillId="39" borderId="0" xfId="284" applyFont="1" applyFill="1" applyAlignment="1">
      <alignment vertical="center" wrapText="1"/>
    </xf>
    <xf numFmtId="0" fontId="41" fillId="39" borderId="0" xfId="284" applyFont="1" applyFill="1" applyAlignment="1">
      <alignment vertical="center" wrapText="1"/>
    </xf>
    <xf numFmtId="0" fontId="39" fillId="39" borderId="0" xfId="284" applyFont="1" applyFill="1" applyAlignment="1">
      <alignment vertical="center" wrapText="1"/>
    </xf>
    <xf numFmtId="0" fontId="21" fillId="0" borderId="27" xfId="284" applyFont="1" applyFill="1" applyBorder="1" applyAlignment="1">
      <alignment horizontal="right" vertical="center" wrapText="1"/>
    </xf>
    <xf numFmtId="0" fontId="7" fillId="39" borderId="21" xfId="284" applyFont="1" applyFill="1" applyBorder="1" applyAlignment="1">
      <alignment horizontal="center" vertical="center" wrapText="1"/>
    </xf>
    <xf numFmtId="0" fontId="39" fillId="0" borderId="23" xfId="284" applyFont="1" applyBorder="1" applyAlignment="1">
      <alignment horizontal="center" vertical="center" wrapText="1"/>
    </xf>
    <xf numFmtId="0" fontId="39" fillId="0" borderId="22" xfId="284" applyFont="1" applyBorder="1" applyAlignment="1">
      <alignment horizontal="center" vertical="center" wrapText="1"/>
    </xf>
    <xf numFmtId="0" fontId="4" fillId="0" borderId="23" xfId="284" applyFont="1" applyFill="1" applyBorder="1" applyAlignment="1">
      <alignment horizontal="left" vertical="center" wrapText="1"/>
    </xf>
    <xf numFmtId="0" fontId="39" fillId="0" borderId="22" xfId="284" applyFont="1" applyFill="1" applyBorder="1" applyAlignment="1">
      <alignment horizontal="left" vertical="center" wrapText="1"/>
    </xf>
    <xf numFmtId="0" fontId="4" fillId="39" borderId="21" xfId="284" applyFont="1" applyFill="1" applyBorder="1" applyAlignment="1">
      <alignment horizontal="left" vertical="center" wrapText="1"/>
    </xf>
    <xf numFmtId="0" fontId="39" fillId="0" borderId="23" xfId="284" applyFont="1" applyBorder="1" applyAlignment="1">
      <alignment horizontal="left" vertical="center" wrapText="1"/>
    </xf>
    <xf numFmtId="0" fontId="39" fillId="0" borderId="22" xfId="284" applyFont="1" applyBorder="1" applyAlignment="1">
      <alignment horizontal="left" vertical="center" wrapText="1"/>
    </xf>
    <xf numFmtId="0" fontId="7" fillId="0" borderId="40" xfId="284" applyFont="1" applyFill="1" applyBorder="1" applyAlignment="1">
      <alignment horizontal="left" vertical="center" wrapText="1"/>
    </xf>
    <xf numFmtId="0" fontId="11" fillId="0" borderId="48" xfId="284" applyFont="1" applyFill="1" applyBorder="1" applyAlignment="1">
      <alignment horizontal="left" vertical="center" wrapText="1"/>
    </xf>
    <xf numFmtId="0" fontId="11" fillId="0" borderId="42" xfId="284" applyFont="1" applyFill="1" applyBorder="1" applyAlignment="1">
      <alignment horizontal="left" vertical="center" wrapText="1"/>
    </xf>
    <xf numFmtId="0" fontId="4" fillId="39" borderId="0" xfId="284" applyFont="1" applyFill="1" applyAlignment="1">
      <alignment horizontal="left" vertical="center" wrapText="1"/>
    </xf>
    <xf numFmtId="0" fontId="4" fillId="0" borderId="0" xfId="284" applyFont="1" applyAlignment="1">
      <alignment horizontal="left" vertical="center" wrapText="1"/>
    </xf>
    <xf numFmtId="0" fontId="39" fillId="0" borderId="0" xfId="284" applyAlignment="1">
      <alignment horizontal="left" vertical="center" wrapText="1"/>
    </xf>
    <xf numFmtId="0" fontId="4" fillId="0" borderId="0" xfId="284" applyFont="1" applyFill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39" borderId="0" xfId="0" applyFont="1" applyFill="1" applyAlignment="1">
      <alignment horizontal="center" vertical="center"/>
    </xf>
    <xf numFmtId="0" fontId="1" fillId="39" borderId="0" xfId="0" applyFont="1" applyFill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3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29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4" fillId="39" borderId="0" xfId="0" applyFont="1" applyFill="1" applyBorder="1" applyAlignment="1">
      <alignment horizontal="center"/>
    </xf>
    <xf numFmtId="0" fontId="4" fillId="39" borderId="0" xfId="0" applyFont="1" applyFill="1" applyAlignment="1">
      <alignment horizontal="center" vertical="top" wrapText="1"/>
    </xf>
    <xf numFmtId="0" fontId="4" fillId="39" borderId="0" xfId="0" applyFont="1" applyFill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0" fontId="2" fillId="39" borderId="0" xfId="0" applyFont="1" applyFill="1" applyAlignment="1">
      <alignment horizontal="center"/>
    </xf>
    <xf numFmtId="0" fontId="1" fillId="39" borderId="0" xfId="0" applyFont="1" applyFill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4" fillId="39" borderId="0" xfId="0" applyFont="1" applyFill="1" applyAlignment="1">
      <alignment horizontal="center" wrapText="1"/>
    </xf>
    <xf numFmtId="0" fontId="2" fillId="39" borderId="0" xfId="239" applyFont="1" applyFill="1" applyAlignment="1" applyProtection="1">
      <alignment horizontal="center"/>
    </xf>
    <xf numFmtId="0" fontId="7" fillId="0" borderId="2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/>
    <xf numFmtId="0" fontId="4" fillId="0" borderId="0" xfId="0" applyFont="1" applyAlignment="1">
      <alignment horizontal="center" vertical="center"/>
    </xf>
    <xf numFmtId="0" fontId="2" fillId="39" borderId="0" xfId="0" applyFont="1" applyFill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39" borderId="23" xfId="0" applyNumberFormat="1" applyFont="1" applyFill="1" applyBorder="1" applyAlignment="1">
      <alignment horizontal="left" wrapText="1"/>
    </xf>
    <xf numFmtId="49" fontId="17" fillId="39" borderId="22" xfId="0" applyNumberFormat="1" applyFont="1" applyFill="1" applyBorder="1" applyAlignment="1">
      <alignment horizontal="left" wrapText="1"/>
    </xf>
    <xf numFmtId="49" fontId="13" fillId="0" borderId="21" xfId="0" applyNumberFormat="1" applyFont="1" applyFill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left" vertical="center" wrapText="1"/>
    </xf>
    <xf numFmtId="49" fontId="13" fillId="0" borderId="29" xfId="0" applyNumberFormat="1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left" vertical="center" wrapText="1"/>
    </xf>
    <xf numFmtId="0" fontId="12" fillId="39" borderId="0" xfId="0" applyFont="1" applyFill="1" applyAlignment="1">
      <alignment horizontal="center" wrapText="1"/>
    </xf>
    <xf numFmtId="0" fontId="10" fillId="39" borderId="0" xfId="0" applyFont="1" applyFill="1" applyAlignment="1">
      <alignment horizontal="center" wrapText="1"/>
    </xf>
    <xf numFmtId="0" fontId="10" fillId="39" borderId="0" xfId="0" applyFont="1" applyFill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10" fillId="0" borderId="23" xfId="0" applyFont="1" applyBorder="1"/>
    <xf numFmtId="0" fontId="10" fillId="0" borderId="22" xfId="0" applyFont="1" applyBorder="1"/>
    <xf numFmtId="0" fontId="7" fillId="0" borderId="19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17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1" fillId="0" borderId="34" xfId="0" applyFont="1" applyBorder="1" applyAlignment="1">
      <alignment vertical="center"/>
    </xf>
    <xf numFmtId="0" fontId="2" fillId="39" borderId="0" xfId="0" applyFont="1" applyFill="1" applyAlignment="1">
      <alignment horizontal="center" wrapText="1"/>
    </xf>
    <xf numFmtId="0" fontId="4" fillId="39" borderId="0" xfId="0" applyFont="1" applyFill="1" applyAlignment="1">
      <alignment wrapText="1"/>
    </xf>
    <xf numFmtId="0" fontId="7" fillId="39" borderId="19" xfId="0" applyFont="1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center"/>
    </xf>
    <xf numFmtId="0" fontId="4" fillId="39" borderId="35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39" borderId="28" xfId="0" applyFont="1" applyFill="1" applyBorder="1" applyAlignment="1">
      <alignment horizontal="center" vertical="center"/>
    </xf>
    <xf numFmtId="0" fontId="4" fillId="39" borderId="27" xfId="0" applyFont="1" applyFill="1" applyBorder="1" applyAlignment="1">
      <alignment horizontal="center" vertical="center"/>
    </xf>
    <xf numFmtId="0" fontId="4" fillId="39" borderId="29" xfId="0" applyFont="1" applyFill="1" applyBorder="1" applyAlignment="1">
      <alignment horizontal="center" vertical="center"/>
    </xf>
    <xf numFmtId="0" fontId="7" fillId="39" borderId="30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left" wrapText="1"/>
    </xf>
    <xf numFmtId="0" fontId="11" fillId="0" borderId="35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39" borderId="23" xfId="0" applyFont="1" applyFill="1" applyBorder="1" applyAlignment="1">
      <alignment horizontal="left" wrapText="1"/>
    </xf>
    <xf numFmtId="0" fontId="7" fillId="39" borderId="22" xfId="0" applyFont="1" applyFill="1" applyBorder="1" applyAlignment="1">
      <alignment horizontal="left" wrapText="1"/>
    </xf>
    <xf numFmtId="0" fontId="11" fillId="0" borderId="22" xfId="0" applyFont="1" applyBorder="1" applyAlignment="1">
      <alignment wrapText="1"/>
    </xf>
    <xf numFmtId="0" fontId="7" fillId="0" borderId="23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39" borderId="25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43" xfId="0" applyBorder="1" applyAlignment="1">
      <alignment wrapText="1"/>
    </xf>
    <xf numFmtId="0" fontId="7" fillId="39" borderId="21" xfId="0" applyFont="1" applyFill="1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0" fontId="7" fillId="39" borderId="28" xfId="0" applyFont="1" applyFill="1" applyBorder="1" applyAlignment="1">
      <alignment horizontal="left"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7" fillId="39" borderId="23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2" fillId="39" borderId="21" xfId="0" applyFont="1" applyFill="1" applyBorder="1" applyAlignment="1">
      <alignment horizontal="left" vertical="center" wrapText="1"/>
    </xf>
    <xf numFmtId="0" fontId="12" fillId="39" borderId="22" xfId="0" applyFont="1" applyFill="1" applyBorder="1" applyAlignment="1">
      <alignment horizontal="left" vertical="center" wrapText="1"/>
    </xf>
    <xf numFmtId="0" fontId="12" fillId="39" borderId="0" xfId="0" applyFont="1" applyFill="1" applyAlignment="1">
      <alignment horizontal="center" vertical="center" wrapText="1"/>
    </xf>
    <xf numFmtId="0" fontId="12" fillId="39" borderId="0" xfId="0" applyFont="1" applyFill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7" fillId="0" borderId="0" xfId="930" applyFont="1" applyFill="1" applyAlignment="1">
      <alignment horizontal="center" vertical="center" wrapText="1"/>
    </xf>
    <xf numFmtId="0" fontId="7" fillId="0" borderId="52" xfId="930" applyFont="1" applyFill="1" applyBorder="1" applyAlignment="1">
      <alignment horizontal="left" vertical="center"/>
    </xf>
    <xf numFmtId="0" fontId="16" fillId="0" borderId="0" xfId="930" applyFont="1" applyFill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7" fillId="39" borderId="2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2" fillId="39" borderId="0" xfId="0" applyFont="1" applyFill="1" applyAlignment="1">
      <alignment horizontal="center" vertical="center"/>
    </xf>
    <xf numFmtId="0" fontId="7" fillId="39" borderId="21" xfId="0" applyFont="1" applyFill="1" applyBorder="1" applyAlignment="1">
      <alignment horizontal="center" vertical="center"/>
    </xf>
    <xf numFmtId="0" fontId="7" fillId="39" borderId="23" xfId="0" applyFont="1" applyFill="1" applyBorder="1" applyAlignment="1">
      <alignment horizontal="center" vertical="center"/>
    </xf>
    <xf numFmtId="0" fontId="7" fillId="39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vertical="center"/>
    </xf>
    <xf numFmtId="0" fontId="0" fillId="39" borderId="0" xfId="0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" fillId="39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39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2" fillId="0" borderId="0" xfId="284" applyFont="1" applyFill="1" applyAlignment="1">
      <alignment horizontal="center" vertical="center" wrapText="1"/>
    </xf>
    <xf numFmtId="0" fontId="39" fillId="0" borderId="0" xfId="284" applyFill="1" applyAlignment="1">
      <alignment wrapText="1"/>
    </xf>
    <xf numFmtId="0" fontId="47" fillId="0" borderId="0" xfId="885" applyFont="1" applyFill="1" applyBorder="1" applyAlignment="1" applyProtection="1">
      <alignment horizontal="center" vertical="center" wrapText="1"/>
    </xf>
    <xf numFmtId="0" fontId="44" fillId="0" borderId="0" xfId="885" applyFont="1" applyFill="1" applyAlignment="1" applyProtection="1">
      <alignment horizontal="justify"/>
    </xf>
    <xf numFmtId="0" fontId="2" fillId="39" borderId="0" xfId="284" applyFont="1" applyFill="1" applyAlignment="1">
      <alignment horizontal="center" wrapText="1"/>
    </xf>
  </cellXfs>
  <cellStyles count="10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20% 2" xfId="21"/>
    <cellStyle name="Accent1 - 20% 2 2" xfId="22"/>
    <cellStyle name="Accent1 - 20% 3" xfId="23"/>
    <cellStyle name="Accent1 - 40%" xfId="24"/>
    <cellStyle name="Accent1 - 40% 2" xfId="25"/>
    <cellStyle name="Accent1 - 40% 2 2" xfId="26"/>
    <cellStyle name="Accent1 - 40% 3" xfId="27"/>
    <cellStyle name="Accent1 - 60%" xfId="28"/>
    <cellStyle name="Accent1 2" xfId="29"/>
    <cellStyle name="Accent1 3" xfId="30"/>
    <cellStyle name="Accent1 4" xfId="31"/>
    <cellStyle name="Accent1 5" xfId="32"/>
    <cellStyle name="Accent1 6" xfId="33"/>
    <cellStyle name="Accent1 7" xfId="34"/>
    <cellStyle name="Accent1 8" xfId="35"/>
    <cellStyle name="Accent1 9" xfId="36"/>
    <cellStyle name="Accent1_10VSAFAS2,3p" xfId="37"/>
    <cellStyle name="Accent2" xfId="38"/>
    <cellStyle name="Accent2 - 20%" xfId="39"/>
    <cellStyle name="Accent2 - 20% 2" xfId="40"/>
    <cellStyle name="Accent2 - 20% 2 2" xfId="41"/>
    <cellStyle name="Accent2 - 20% 3" xfId="42"/>
    <cellStyle name="Accent2 - 40%" xfId="43"/>
    <cellStyle name="Accent2 - 40% 2" xfId="44"/>
    <cellStyle name="Accent2 - 40% 2 2" xfId="45"/>
    <cellStyle name="Accent2 - 40% 3" xfId="46"/>
    <cellStyle name="Accent2 - 60%" xfId="47"/>
    <cellStyle name="Accent2 2" xfId="48"/>
    <cellStyle name="Accent2 3" xfId="49"/>
    <cellStyle name="Accent2 4" xfId="50"/>
    <cellStyle name="Accent2 5" xfId="51"/>
    <cellStyle name="Accent2 6" xfId="52"/>
    <cellStyle name="Accent2 7" xfId="53"/>
    <cellStyle name="Accent2 8" xfId="54"/>
    <cellStyle name="Accent2 9" xfId="55"/>
    <cellStyle name="Accent2_10VSAFAS2,3p" xfId="56"/>
    <cellStyle name="Accent3" xfId="57"/>
    <cellStyle name="Accent3 - 20%" xfId="58"/>
    <cellStyle name="Accent3 - 20% 2" xfId="59"/>
    <cellStyle name="Accent3 - 20% 2 2" xfId="60"/>
    <cellStyle name="Accent3 - 20% 3" xfId="61"/>
    <cellStyle name="Accent3 - 40%" xfId="62"/>
    <cellStyle name="Accent3 - 40% 2" xfId="63"/>
    <cellStyle name="Accent3 - 40% 2 2" xfId="64"/>
    <cellStyle name="Accent3 - 40% 3" xfId="65"/>
    <cellStyle name="Accent3 - 60%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3_10VSAFAS2,3p" xfId="75"/>
    <cellStyle name="Accent4" xfId="76"/>
    <cellStyle name="Accent4 - 20%" xfId="77"/>
    <cellStyle name="Accent4 - 20% 2" xfId="78"/>
    <cellStyle name="Accent4 - 20% 2 2" xfId="79"/>
    <cellStyle name="Accent4 - 20% 3" xfId="80"/>
    <cellStyle name="Accent4 - 40%" xfId="81"/>
    <cellStyle name="Accent4 - 40% 2" xfId="82"/>
    <cellStyle name="Accent4 - 40% 2 2" xfId="83"/>
    <cellStyle name="Accent4 - 40% 3" xfId="84"/>
    <cellStyle name="Accent4 - 60%" xfId="85"/>
    <cellStyle name="Accent4 2" xfId="86"/>
    <cellStyle name="Accent4 3" xfId="87"/>
    <cellStyle name="Accent4 4" xfId="88"/>
    <cellStyle name="Accent4 5" xfId="89"/>
    <cellStyle name="Accent4 6" xfId="90"/>
    <cellStyle name="Accent4 7" xfId="91"/>
    <cellStyle name="Accent4 8" xfId="92"/>
    <cellStyle name="Accent4 9" xfId="93"/>
    <cellStyle name="Accent4_10VSAFAS2,3p" xfId="94"/>
    <cellStyle name="Accent5" xfId="95"/>
    <cellStyle name="Accent5 - 20%" xfId="96"/>
    <cellStyle name="Accent5 - 20% 2" xfId="97"/>
    <cellStyle name="Accent5 - 20% 2 2" xfId="98"/>
    <cellStyle name="Accent5 - 20% 3" xfId="99"/>
    <cellStyle name="Accent5 - 40%" xfId="100"/>
    <cellStyle name="Accent5 - 40% 2" xfId="101"/>
    <cellStyle name="Accent5 - 40% 2 2" xfId="102"/>
    <cellStyle name="Accent5 - 40% 3" xfId="103"/>
    <cellStyle name="Accent5 - 60%" xfId="104"/>
    <cellStyle name="Accent5 2" xfId="105"/>
    <cellStyle name="Accent5 3" xfId="106"/>
    <cellStyle name="Accent5 4" xfId="107"/>
    <cellStyle name="Accent5 5" xfId="108"/>
    <cellStyle name="Accent5 6" xfId="109"/>
    <cellStyle name="Accent5 7" xfId="110"/>
    <cellStyle name="Accent5 8" xfId="111"/>
    <cellStyle name="Accent5 9" xfId="112"/>
    <cellStyle name="Accent5_10VSAFAS2,3p" xfId="113"/>
    <cellStyle name="Accent6" xfId="114"/>
    <cellStyle name="Accent6 - 20%" xfId="115"/>
    <cellStyle name="Accent6 - 20% 2" xfId="116"/>
    <cellStyle name="Accent6 - 20% 2 2" xfId="117"/>
    <cellStyle name="Accent6 - 20% 3" xfId="118"/>
    <cellStyle name="Accent6 - 40%" xfId="119"/>
    <cellStyle name="Accent6 - 40% 2" xfId="120"/>
    <cellStyle name="Accent6 - 40% 2 2" xfId="121"/>
    <cellStyle name="Accent6 - 40% 3" xfId="122"/>
    <cellStyle name="Accent6 - 60%" xfId="123"/>
    <cellStyle name="Accent6 2" xfId="124"/>
    <cellStyle name="Accent6 3" xfId="125"/>
    <cellStyle name="Accent6 4" xfId="126"/>
    <cellStyle name="Accent6 5" xfId="127"/>
    <cellStyle name="Accent6 6" xfId="128"/>
    <cellStyle name="Accent6 7" xfId="129"/>
    <cellStyle name="Accent6 8" xfId="130"/>
    <cellStyle name="Accent6 9" xfId="131"/>
    <cellStyle name="Accent6_10VSAFAS2,3p" xfId="132"/>
    <cellStyle name="Bad" xfId="133"/>
    <cellStyle name="Bad 10" xfId="134"/>
    <cellStyle name="Bad 2" xfId="135"/>
    <cellStyle name="Bad 3" xfId="136"/>
    <cellStyle name="Bad 4" xfId="137"/>
    <cellStyle name="Bad 5" xfId="138"/>
    <cellStyle name="Bad 6" xfId="139"/>
    <cellStyle name="Bad 7" xfId="140"/>
    <cellStyle name="Bad 8" xfId="141"/>
    <cellStyle name="Bad 9" xfId="142"/>
    <cellStyle name="Bad_10VSAFAS2,3p" xfId="143"/>
    <cellStyle name="Calculation" xfId="144"/>
    <cellStyle name="Calculation 2" xfId="145"/>
    <cellStyle name="Calculation 3" xfId="146"/>
    <cellStyle name="Calculation 4" xfId="147"/>
    <cellStyle name="Calculation 5" xfId="148"/>
    <cellStyle name="Calculation 6" xfId="149"/>
    <cellStyle name="Calculation 7" xfId="150"/>
    <cellStyle name="Calculation 8" xfId="151"/>
    <cellStyle name="Calculation 9" xfId="152"/>
    <cellStyle name="Calculation_10VSAFAS2,3p" xfId="153"/>
    <cellStyle name="Check Cell" xfId="154"/>
    <cellStyle name="Check Cell 2" xfId="155"/>
    <cellStyle name="Check Cell 3" xfId="156"/>
    <cellStyle name="Check Cell 4" xfId="157"/>
    <cellStyle name="Check Cell 5" xfId="158"/>
    <cellStyle name="Check Cell 6" xfId="159"/>
    <cellStyle name="Check Cell 7" xfId="160"/>
    <cellStyle name="Check Cell 8" xfId="161"/>
    <cellStyle name="Check Cell 9" xfId="162"/>
    <cellStyle name="Check Cell_10VSAFAS2,3p" xfId="163"/>
    <cellStyle name="Comma 2" xfId="164"/>
    <cellStyle name="Comma 2 2" xfId="165"/>
    <cellStyle name="Comma 2 3" xfId="166"/>
    <cellStyle name="Comma 3" xfId="167"/>
    <cellStyle name="Comma 3 2" xfId="168"/>
    <cellStyle name="Emphasis 1" xfId="169"/>
    <cellStyle name="Emphasis 1 2" xfId="170"/>
    <cellStyle name="Emphasis 2" xfId="171"/>
    <cellStyle name="Emphasis 2 2" xfId="172"/>
    <cellStyle name="Emphasis 3" xfId="173"/>
    <cellStyle name="Emphasis 3 2" xfId="174"/>
    <cellStyle name="Good 2" xfId="175"/>
    <cellStyle name="Good 2 2" xfId="176"/>
    <cellStyle name="Good 2 2 2" xfId="177"/>
    <cellStyle name="Good 2 3" xfId="178"/>
    <cellStyle name="Good 3" xfId="179"/>
    <cellStyle name="Good 3 2" xfId="180"/>
    <cellStyle name="Good 3 2 2" xfId="181"/>
    <cellStyle name="Good 3 3" xfId="182"/>
    <cellStyle name="Good 4" xfId="183"/>
    <cellStyle name="Good 4 2" xfId="184"/>
    <cellStyle name="Good 4 2 2" xfId="185"/>
    <cellStyle name="Good 4 3" xfId="186"/>
    <cellStyle name="Good 5" xfId="187"/>
    <cellStyle name="Good 5 2" xfId="188"/>
    <cellStyle name="Good 5 2 2" xfId="189"/>
    <cellStyle name="Good 5 3" xfId="190"/>
    <cellStyle name="Good 6" xfId="191"/>
    <cellStyle name="Good 6 2" xfId="192"/>
    <cellStyle name="Good 6 2 2" xfId="193"/>
    <cellStyle name="Good 6 3" xfId="194"/>
    <cellStyle name="Good 7" xfId="195"/>
    <cellStyle name="Good 7 2" xfId="196"/>
    <cellStyle name="Good 7 2 2" xfId="197"/>
    <cellStyle name="Good 7 3" xfId="198"/>
    <cellStyle name="Good 8" xfId="199"/>
    <cellStyle name="Good 8 2" xfId="200"/>
    <cellStyle name="Good 8 2 2" xfId="201"/>
    <cellStyle name="Good 8 3" xfId="202"/>
    <cellStyle name="Good 9" xfId="203"/>
    <cellStyle name="Good 9 2" xfId="204"/>
    <cellStyle name="Good 9 2 2" xfId="205"/>
    <cellStyle name="Good 9 3" xfId="206"/>
    <cellStyle name="Heading 1 2" xfId="207"/>
    <cellStyle name="Heading 1 3" xfId="208"/>
    <cellStyle name="Heading 1 4" xfId="209"/>
    <cellStyle name="Heading 1 5" xfId="210"/>
    <cellStyle name="Heading 1 6" xfId="211"/>
    <cellStyle name="Heading 1 7" xfId="212"/>
    <cellStyle name="Heading 1 8" xfId="213"/>
    <cellStyle name="Heading 1 9" xfId="214"/>
    <cellStyle name="Heading 2 2" xfId="215"/>
    <cellStyle name="Heading 2 3" xfId="216"/>
    <cellStyle name="Heading 2 4" xfId="217"/>
    <cellStyle name="Heading 2 5" xfId="218"/>
    <cellStyle name="Heading 2 6" xfId="219"/>
    <cellStyle name="Heading 2 7" xfId="220"/>
    <cellStyle name="Heading 2 8" xfId="221"/>
    <cellStyle name="Heading 2 9" xfId="222"/>
    <cellStyle name="Heading 3 2" xfId="223"/>
    <cellStyle name="Heading 3 3" xfId="224"/>
    <cellStyle name="Heading 3 4" xfId="225"/>
    <cellStyle name="Heading 3 5" xfId="226"/>
    <cellStyle name="Heading 3 6" xfId="227"/>
    <cellStyle name="Heading 3 7" xfId="228"/>
    <cellStyle name="Heading 3 8" xfId="229"/>
    <cellStyle name="Heading 3 9" xfId="230"/>
    <cellStyle name="Heading 4 2" xfId="231"/>
    <cellStyle name="Heading 4 3" xfId="232"/>
    <cellStyle name="Heading 4 4" xfId="233"/>
    <cellStyle name="Heading 4 5" xfId="234"/>
    <cellStyle name="Heading 4 6" xfId="235"/>
    <cellStyle name="Heading 4 7" xfId="236"/>
    <cellStyle name="Heading 4 8" xfId="237"/>
    <cellStyle name="Heading 4 9" xfId="238"/>
    <cellStyle name="Hyperlink" xfId="239" builtinId="8"/>
    <cellStyle name="Hyperlink 2" xfId="240"/>
    <cellStyle name="Hyperlink 2 10" xfId="241"/>
    <cellStyle name="Hyperlink 2 10 2" xfId="242"/>
    <cellStyle name="Hyperlink 2 11" xfId="243"/>
    <cellStyle name="Hyperlink 2 11 2" xfId="244"/>
    <cellStyle name="Hyperlink 2 12" xfId="245"/>
    <cellStyle name="Hyperlink 2 13" xfId="246"/>
    <cellStyle name="Hyperlink 2 14" xfId="247"/>
    <cellStyle name="Hyperlink 2 2" xfId="248"/>
    <cellStyle name="Hyperlink 2 2 2" xfId="249"/>
    <cellStyle name="Hyperlink 2 2 3" xfId="250"/>
    <cellStyle name="Hyperlink 2 3" xfId="251"/>
    <cellStyle name="Hyperlink 2 3 2" xfId="252"/>
    <cellStyle name="Hyperlink 2 4" xfId="253"/>
    <cellStyle name="Hyperlink 2 4 2" xfId="254"/>
    <cellStyle name="Hyperlink 2 5" xfId="255"/>
    <cellStyle name="Hyperlink 2 5 2" xfId="256"/>
    <cellStyle name="Hyperlink 2 6" xfId="257"/>
    <cellStyle name="Hyperlink 2 6 2" xfId="258"/>
    <cellStyle name="Hyperlink 2 7" xfId="259"/>
    <cellStyle name="Hyperlink 2 7 2" xfId="260"/>
    <cellStyle name="Hyperlink 2 8" xfId="261"/>
    <cellStyle name="Hyperlink 2 8 2" xfId="262"/>
    <cellStyle name="Hyperlink 2 9" xfId="263"/>
    <cellStyle name="Hyperlink 2 9 2" xfId="264"/>
    <cellStyle name="Hyperlink 3" xfId="265"/>
    <cellStyle name="Hyperlink 4" xfId="266"/>
    <cellStyle name="Hyperlink 5" xfId="267"/>
    <cellStyle name="Hyperlink 5 2" xfId="268"/>
    <cellStyle name="Hyperlink 5 3" xfId="269"/>
    <cellStyle name="Hyperlink 5 6" xfId="270"/>
    <cellStyle name="Hyperlink 5 6 2" xfId="271"/>
    <cellStyle name="Hyperlink 6" xfId="272"/>
    <cellStyle name="Hyperlink 7" xfId="273"/>
    <cellStyle name="Input" xfId="274"/>
    <cellStyle name="Input 2" xfId="275"/>
    <cellStyle name="Input 3" xfId="276"/>
    <cellStyle name="Input 4" xfId="277"/>
    <cellStyle name="Input 5" xfId="278"/>
    <cellStyle name="Input 6" xfId="279"/>
    <cellStyle name="Input 7" xfId="280"/>
    <cellStyle name="Input 8" xfId="281"/>
    <cellStyle name="Input 9" xfId="282"/>
    <cellStyle name="Input_10VSAFAS2,3p" xfId="283"/>
    <cellStyle name="Įprastas 2" xfId="284"/>
    <cellStyle name="Linked Cell" xfId="285"/>
    <cellStyle name="Linked Cell 2" xfId="286"/>
    <cellStyle name="Linked Cell 3" xfId="287"/>
    <cellStyle name="Linked Cell 4" xfId="288"/>
    <cellStyle name="Linked Cell 5" xfId="289"/>
    <cellStyle name="Linked Cell 6" xfId="290"/>
    <cellStyle name="Linked Cell 7" xfId="291"/>
    <cellStyle name="Linked Cell 8" xfId="292"/>
    <cellStyle name="Linked Cell 9" xfId="293"/>
    <cellStyle name="Linked Cell_10VSAFAS2,3p" xfId="294"/>
    <cellStyle name="Neutral" xfId="295"/>
    <cellStyle name="Neutral 2" xfId="296"/>
    <cellStyle name="Neutral 3" xfId="297"/>
    <cellStyle name="Neutral 4" xfId="298"/>
    <cellStyle name="Neutral 5" xfId="299"/>
    <cellStyle name="Neutral 6" xfId="300"/>
    <cellStyle name="Neutral 7" xfId="301"/>
    <cellStyle name="Neutral 8" xfId="302"/>
    <cellStyle name="Neutral 9" xfId="303"/>
    <cellStyle name="Neutral_10VSAFAS2,3p" xfId="304"/>
    <cellStyle name="Normal" xfId="0" builtinId="0"/>
    <cellStyle name="Normal 10" xfId="305"/>
    <cellStyle name="Normal 10 10" xfId="306"/>
    <cellStyle name="Normal 10 10 2" xfId="307"/>
    <cellStyle name="Normal 10 10 2 2" xfId="308"/>
    <cellStyle name="Normal 10 10 2 3" xfId="309"/>
    <cellStyle name="Normal 10 10 3" xfId="310"/>
    <cellStyle name="Normal 10 10 4" xfId="311"/>
    <cellStyle name="Normal 10 11" xfId="312"/>
    <cellStyle name="Normal 10 11 2" xfId="313"/>
    <cellStyle name="Normal 10 11 3" xfId="314"/>
    <cellStyle name="Normal 10 12" xfId="315"/>
    <cellStyle name="Normal 10 12 2" xfId="316"/>
    <cellStyle name="Normal 10 12 3" xfId="317"/>
    <cellStyle name="Normal 10 13" xfId="318"/>
    <cellStyle name="Normal 10 14" xfId="319"/>
    <cellStyle name="Normal 10 15" xfId="320"/>
    <cellStyle name="Normal 10 2" xfId="321"/>
    <cellStyle name="Normal 10 2 2" xfId="322"/>
    <cellStyle name="Normal 10 2 2 2" xfId="323"/>
    <cellStyle name="Normal 10 2 2 3" xfId="324"/>
    <cellStyle name="Normal 10 2 3" xfId="325"/>
    <cellStyle name="Normal 10 2 4" xfId="326"/>
    <cellStyle name="Normal 10 3" xfId="327"/>
    <cellStyle name="Normal 10 3 2" xfId="328"/>
    <cellStyle name="Normal 10 3 2 2" xfId="329"/>
    <cellStyle name="Normal 10 3 2 3" xfId="330"/>
    <cellStyle name="Normal 10 3 3" xfId="331"/>
    <cellStyle name="Normal 10 3 4" xfId="332"/>
    <cellStyle name="Normal 10 4" xfId="333"/>
    <cellStyle name="Normal 10 4 2" xfId="334"/>
    <cellStyle name="Normal 10 4 2 2" xfId="335"/>
    <cellStyle name="Normal 10 4 2 3" xfId="336"/>
    <cellStyle name="Normal 10 4 3" xfId="337"/>
    <cellStyle name="Normal 10 4 4" xfId="338"/>
    <cellStyle name="Normal 10 5" xfId="339"/>
    <cellStyle name="Normal 10 5 2" xfId="340"/>
    <cellStyle name="Normal 10 5 2 2" xfId="341"/>
    <cellStyle name="Normal 10 5 2 3" xfId="342"/>
    <cellStyle name="Normal 10 5 3" xfId="343"/>
    <cellStyle name="Normal 10 5 4" xfId="344"/>
    <cellStyle name="Normal 10 6" xfId="345"/>
    <cellStyle name="Normal 10 6 2" xfId="346"/>
    <cellStyle name="Normal 10 6 2 2" xfId="347"/>
    <cellStyle name="Normal 10 6 2 3" xfId="348"/>
    <cellStyle name="Normal 10 6 3" xfId="349"/>
    <cellStyle name="Normal 10 6 4" xfId="350"/>
    <cellStyle name="Normal 10 7" xfId="351"/>
    <cellStyle name="Normal 10 7 2" xfId="352"/>
    <cellStyle name="Normal 10 7 2 2" xfId="353"/>
    <cellStyle name="Normal 10 7 2 3" xfId="354"/>
    <cellStyle name="Normal 10 7 3" xfId="355"/>
    <cellStyle name="Normal 10 7 4" xfId="356"/>
    <cellStyle name="Normal 10 8" xfId="357"/>
    <cellStyle name="Normal 10 8 2" xfId="358"/>
    <cellStyle name="Normal 10 8 2 2" xfId="359"/>
    <cellStyle name="Normal 10 8 2 3" xfId="360"/>
    <cellStyle name="Normal 10 8 3" xfId="361"/>
    <cellStyle name="Normal 10 8 4" xfId="362"/>
    <cellStyle name="Normal 10 9" xfId="363"/>
    <cellStyle name="Normal 10 9 2" xfId="364"/>
    <cellStyle name="Normal 10 9 2 2" xfId="365"/>
    <cellStyle name="Normal 10 9 2 3" xfId="366"/>
    <cellStyle name="Normal 10 9 3" xfId="367"/>
    <cellStyle name="Normal 10 9 4" xfId="368"/>
    <cellStyle name="Normal 11" xfId="369"/>
    <cellStyle name="Normal 11 10" xfId="370"/>
    <cellStyle name="Normal 11 10 2" xfId="371"/>
    <cellStyle name="Normal 11 11" xfId="372"/>
    <cellStyle name="Normal 11 12" xfId="373"/>
    <cellStyle name="Normal 11 2" xfId="374"/>
    <cellStyle name="Normal 11 2 2" xfId="375"/>
    <cellStyle name="Normal 11 3" xfId="376"/>
    <cellStyle name="Normal 11 3 2" xfId="377"/>
    <cellStyle name="Normal 11 4" xfId="378"/>
    <cellStyle name="Normal 11 4 2" xfId="379"/>
    <cellStyle name="Normal 11 5" xfId="380"/>
    <cellStyle name="Normal 11 5 2" xfId="381"/>
    <cellStyle name="Normal 11 6" xfId="382"/>
    <cellStyle name="Normal 11 6 2" xfId="383"/>
    <cellStyle name="Normal 11 7" xfId="384"/>
    <cellStyle name="Normal 11 7 2" xfId="385"/>
    <cellStyle name="Normal 11 8" xfId="386"/>
    <cellStyle name="Normal 11 8 2" xfId="387"/>
    <cellStyle name="Normal 11 9" xfId="388"/>
    <cellStyle name="Normal 11 9 2" xfId="389"/>
    <cellStyle name="Normal 12" xfId="390"/>
    <cellStyle name="Normal 12 2" xfId="391"/>
    <cellStyle name="Normal 12 3" xfId="392"/>
    <cellStyle name="Normal 12_Nepakeistos VSAFAS formos 2012 metams" xfId="393"/>
    <cellStyle name="Normal 13" xfId="394"/>
    <cellStyle name="Normal 13 2" xfId="395"/>
    <cellStyle name="Normal 13 2 2" xfId="396"/>
    <cellStyle name="Normal 13 2 3" xfId="397"/>
    <cellStyle name="Normal 13 3" xfId="398"/>
    <cellStyle name="Normal 13 3 2" xfId="399"/>
    <cellStyle name="Normal 13 3 3" xfId="400"/>
    <cellStyle name="Normal 13 4" xfId="401"/>
    <cellStyle name="Normal 13 5" xfId="402"/>
    <cellStyle name="Normal 14" xfId="403"/>
    <cellStyle name="Normal 14 2" xfId="404"/>
    <cellStyle name="Normal 14 2 2" xfId="405"/>
    <cellStyle name="Normal 14 2 3" xfId="406"/>
    <cellStyle name="Normal 14 3" xfId="407"/>
    <cellStyle name="Normal 14 3 2" xfId="408"/>
    <cellStyle name="Normal 14 3 3" xfId="409"/>
    <cellStyle name="Normal 14 4" xfId="410"/>
    <cellStyle name="Normal 14 5" xfId="411"/>
    <cellStyle name="Normal 15" xfId="412"/>
    <cellStyle name="Normal 15 2" xfId="413"/>
    <cellStyle name="Normal 15 2 2" xfId="414"/>
    <cellStyle name="Normal 15 2 3" xfId="415"/>
    <cellStyle name="Normal 15 3" xfId="416"/>
    <cellStyle name="Normal 15 3 2" xfId="417"/>
    <cellStyle name="Normal 15 3 3" xfId="418"/>
    <cellStyle name="Normal 15 4" xfId="419"/>
    <cellStyle name="Normal 15 5" xfId="420"/>
    <cellStyle name="Normal 16" xfId="421"/>
    <cellStyle name="Normal 16 10" xfId="422"/>
    <cellStyle name="Normal 16 10 2" xfId="423"/>
    <cellStyle name="Normal 16 10 2 2" xfId="424"/>
    <cellStyle name="Normal 16 10 2 3" xfId="425"/>
    <cellStyle name="Normal 16 10 3" xfId="426"/>
    <cellStyle name="Normal 16 10 4" xfId="427"/>
    <cellStyle name="Normal 16 11" xfId="428"/>
    <cellStyle name="Normal 16 11 2" xfId="429"/>
    <cellStyle name="Normal 16 11 3" xfId="430"/>
    <cellStyle name="Normal 16 11 4" xfId="431"/>
    <cellStyle name="Normal 16 12" xfId="432"/>
    <cellStyle name="Normal 16 12 2" xfId="433"/>
    <cellStyle name="Normal 16 12 3" xfId="434"/>
    <cellStyle name="Normal 16 13" xfId="435"/>
    <cellStyle name="Normal 16 13 10" xfId="436"/>
    <cellStyle name="Normal 16 13 11" xfId="437"/>
    <cellStyle name="Normal 16 13 12" xfId="438"/>
    <cellStyle name="Normal 16 13 2" xfId="439"/>
    <cellStyle name="Normal 16 13 2 2" xfId="440"/>
    <cellStyle name="Normal 16 13 2 2 2" xfId="441"/>
    <cellStyle name="Normal 16 13 2 2 3" xfId="442"/>
    <cellStyle name="Normal 16 13 2 2_VSAKIS-Tarpusavio operacijos-vidines operacijos-ketv-2010 11 15" xfId="443"/>
    <cellStyle name="Normal 16 13 2 3" xfId="444"/>
    <cellStyle name="Normal 16 13 2 4" xfId="445"/>
    <cellStyle name="Normal 16 13 2_VSAKIS-Tarpusavio operacijos-vidines operacijos-ketv-2010 11 15" xfId="446"/>
    <cellStyle name="Normal 16 13 3" xfId="447"/>
    <cellStyle name="Normal 16 13 3 2" xfId="448"/>
    <cellStyle name="Normal 16 13 3 2 2" xfId="449"/>
    <cellStyle name="Normal 16 13 3 2 3" xfId="450"/>
    <cellStyle name="Normal 16 13 3 2_VSAKIS-Tarpusavio operacijos-vidines operacijos-ketv-2010 11 15" xfId="451"/>
    <cellStyle name="Normal 16 13 3 3" xfId="452"/>
    <cellStyle name="Normal 16 13 3 4" xfId="453"/>
    <cellStyle name="Normal 16 13 3_VSAKIS-Tarpusavio operacijos-vidines operacijos-ketv-2010 11 15" xfId="454"/>
    <cellStyle name="Normal 16 13 4" xfId="455"/>
    <cellStyle name="Normal 16 13 4 2" xfId="456"/>
    <cellStyle name="Normal 16 13 4 3" xfId="457"/>
    <cellStyle name="Normal 16 13 4_VSAKIS-Tarpusavio operacijos-vidines operacijos-ketv-2010 11 15" xfId="458"/>
    <cellStyle name="Normal 16 13 5" xfId="459"/>
    <cellStyle name="Normal 16 13 6" xfId="460"/>
    <cellStyle name="Normal 16 13 7" xfId="461"/>
    <cellStyle name="Normal 16 13 9" xfId="462"/>
    <cellStyle name="Normal 16 13_VSAKIS-Tarpusavio operacijos-vidines operacijos-ketv-2010 11 15" xfId="463"/>
    <cellStyle name="Normal 16 14" xfId="464"/>
    <cellStyle name="Normal 16 14 2" xfId="465"/>
    <cellStyle name="Normal 16 14 2 2" xfId="466"/>
    <cellStyle name="Normal 16 14 2 3" xfId="467"/>
    <cellStyle name="Normal 16 14 2_VSAKIS-Tarpusavio operacijos-vidines operacijos-ketv-2010 11 15" xfId="468"/>
    <cellStyle name="Normal 16 14 3" xfId="469"/>
    <cellStyle name="Normal 16 14 4" xfId="470"/>
    <cellStyle name="Normal 16 14_VSAKIS-Tarpusavio operacijos-vidines operacijos-ketv-2010 11 15" xfId="471"/>
    <cellStyle name="Normal 16 15" xfId="472"/>
    <cellStyle name="Normal 16 15 2" xfId="473"/>
    <cellStyle name="Normal 16 15 3" xfId="474"/>
    <cellStyle name="Normal 16 15_VSAKIS-Tarpusavio operacijos-vidines operacijos-ketv-2010 11 15" xfId="475"/>
    <cellStyle name="Normal 16 16" xfId="476"/>
    <cellStyle name="Normal 16 17" xfId="477"/>
    <cellStyle name="Normal 16 18" xfId="478"/>
    <cellStyle name="Normal 16 2" xfId="479"/>
    <cellStyle name="Normal 16 2 2" xfId="480"/>
    <cellStyle name="Normal 16 2 2 2" xfId="481"/>
    <cellStyle name="Normal 16 2 2 3" xfId="482"/>
    <cellStyle name="Normal 16 2 3" xfId="483"/>
    <cellStyle name="Normal 16 2 3 2" xfId="484"/>
    <cellStyle name="Normal 16 2 3 3" xfId="485"/>
    <cellStyle name="Normal 16 2 4" xfId="486"/>
    <cellStyle name="Normal 16 2 5" xfId="487"/>
    <cellStyle name="Normal 16 3" xfId="488"/>
    <cellStyle name="Normal 16 3 2" xfId="489"/>
    <cellStyle name="Normal 16 3 2 2" xfId="490"/>
    <cellStyle name="Normal 16 3 2 3" xfId="491"/>
    <cellStyle name="Normal 16 3 3" xfId="492"/>
    <cellStyle name="Normal 16 3 4" xfId="493"/>
    <cellStyle name="Normal 16 4" xfId="494"/>
    <cellStyle name="Normal 16 4 2" xfId="495"/>
    <cellStyle name="Normal 16 4 2 2" xfId="496"/>
    <cellStyle name="Normal 16 4 2 3" xfId="497"/>
    <cellStyle name="Normal 16 4 3" xfId="498"/>
    <cellStyle name="Normal 16 4 4" xfId="499"/>
    <cellStyle name="Normal 16 5" xfId="500"/>
    <cellStyle name="Normal 16 5 2" xfId="501"/>
    <cellStyle name="Normal 16 5 2 2" xfId="502"/>
    <cellStyle name="Normal 16 5 2 3" xfId="503"/>
    <cellStyle name="Normal 16 5 3" xfId="504"/>
    <cellStyle name="Normal 16 5 4" xfId="505"/>
    <cellStyle name="Normal 16 6" xfId="506"/>
    <cellStyle name="Normal 16 6 2" xfId="507"/>
    <cellStyle name="Normal 16 6 2 2" xfId="508"/>
    <cellStyle name="Normal 16 6 2 3" xfId="509"/>
    <cellStyle name="Normal 16 6 3" xfId="510"/>
    <cellStyle name="Normal 16 6 4" xfId="511"/>
    <cellStyle name="Normal 16 7" xfId="512"/>
    <cellStyle name="Normal 16 7 2" xfId="513"/>
    <cellStyle name="Normal 16 7 2 2" xfId="514"/>
    <cellStyle name="Normal 16 7 2 3" xfId="515"/>
    <cellStyle name="Normal 16 7 3" xfId="516"/>
    <cellStyle name="Normal 16 7 4" xfId="517"/>
    <cellStyle name="Normal 16 7 5" xfId="518"/>
    <cellStyle name="Normal 16 7 6" xfId="519"/>
    <cellStyle name="Normal 16 7_VSAKIS-Tarpusavio operacijos-2010 11 12" xfId="520"/>
    <cellStyle name="Normal 16 8" xfId="521"/>
    <cellStyle name="Normal 16 8 2" xfId="522"/>
    <cellStyle name="Normal 16 8 2 2" xfId="523"/>
    <cellStyle name="Normal 16 8 2 3" xfId="524"/>
    <cellStyle name="Normal 16 8 3" xfId="525"/>
    <cellStyle name="Normal 16 8 4" xfId="526"/>
    <cellStyle name="Normal 16 9" xfId="527"/>
    <cellStyle name="Normal 16 9 2" xfId="528"/>
    <cellStyle name="Normal 16 9 2 2" xfId="529"/>
    <cellStyle name="Normal 16 9 2 3" xfId="530"/>
    <cellStyle name="Normal 16 9 3" xfId="531"/>
    <cellStyle name="Normal 16 9 4" xfId="532"/>
    <cellStyle name="Normal 17" xfId="533"/>
    <cellStyle name="Normal 17 10" xfId="534"/>
    <cellStyle name="Normal 17 10 2" xfId="535"/>
    <cellStyle name="Normal 17 10 2 2" xfId="536"/>
    <cellStyle name="Normal 17 10 2 3" xfId="537"/>
    <cellStyle name="Normal 17 10 3" xfId="538"/>
    <cellStyle name="Normal 17 10 7" xfId="539"/>
    <cellStyle name="Normal 17 11" xfId="540"/>
    <cellStyle name="Normal 17 11 2" xfId="541"/>
    <cellStyle name="Normal 17 11 3" xfId="542"/>
    <cellStyle name="Normal 17 11 4" xfId="543"/>
    <cellStyle name="Normal 17 11 5" xfId="544"/>
    <cellStyle name="Normal 17 11 6" xfId="545"/>
    <cellStyle name="Normal 17 11_VSAKIS-Tarpusavio operacijos-2010 11 12" xfId="546"/>
    <cellStyle name="Normal 17 12" xfId="547"/>
    <cellStyle name="Normal 17 12 2" xfId="548"/>
    <cellStyle name="Normal 17 12 3" xfId="549"/>
    <cellStyle name="Normal 17 13" xfId="550"/>
    <cellStyle name="Normal 17 13 2" xfId="551"/>
    <cellStyle name="Normal 17 13 3" xfId="552"/>
    <cellStyle name="Normal 17 14" xfId="553"/>
    <cellStyle name="Normal 17 2" xfId="554"/>
    <cellStyle name="Normal 17 2 2" xfId="555"/>
    <cellStyle name="Normal 17 2 2 2" xfId="556"/>
    <cellStyle name="Normal 17 2 2 3" xfId="557"/>
    <cellStyle name="Normal 17 2 3" xfId="558"/>
    <cellStyle name="Normal 17 2 4" xfId="559"/>
    <cellStyle name="Normal 17 3" xfId="560"/>
    <cellStyle name="Normal 17 3 2" xfId="561"/>
    <cellStyle name="Normal 17 3 2 2" xfId="562"/>
    <cellStyle name="Normal 17 3 2 3" xfId="563"/>
    <cellStyle name="Normal 17 3 3" xfId="564"/>
    <cellStyle name="Normal 17 3 4" xfId="565"/>
    <cellStyle name="Normal 17 4" xfId="566"/>
    <cellStyle name="Normal 17 4 2" xfId="567"/>
    <cellStyle name="Normal 17 4 2 2" xfId="568"/>
    <cellStyle name="Normal 17 4 2 3" xfId="569"/>
    <cellStyle name="Normal 17 4 3" xfId="570"/>
    <cellStyle name="Normal 17 4 4" xfId="571"/>
    <cellStyle name="Normal 17 5" xfId="572"/>
    <cellStyle name="Normal 17 5 2" xfId="573"/>
    <cellStyle name="Normal 17 5 2 2" xfId="574"/>
    <cellStyle name="Normal 17 5 2 3" xfId="575"/>
    <cellStyle name="Normal 17 5 3" xfId="576"/>
    <cellStyle name="Normal 17 5 4" xfId="577"/>
    <cellStyle name="Normal 17 6" xfId="578"/>
    <cellStyle name="Normal 17 6 2" xfId="579"/>
    <cellStyle name="Normal 17 6 2 2" xfId="580"/>
    <cellStyle name="Normal 17 6 2 3" xfId="581"/>
    <cellStyle name="Normal 17 6 3" xfId="582"/>
    <cellStyle name="Normal 17 6 4" xfId="583"/>
    <cellStyle name="Normal 17 7" xfId="584"/>
    <cellStyle name="Normal 17 7 2" xfId="585"/>
    <cellStyle name="Normal 17 7 2 2" xfId="586"/>
    <cellStyle name="Normal 17 7 2 3" xfId="587"/>
    <cellStyle name="Normal 17 7 3" xfId="588"/>
    <cellStyle name="Normal 17 7 4" xfId="589"/>
    <cellStyle name="Normal 17 8" xfId="590"/>
    <cellStyle name="Normal 17 8 2" xfId="591"/>
    <cellStyle name="Normal 17 8 2 2" xfId="592"/>
    <cellStyle name="Normal 17 8 2 3" xfId="593"/>
    <cellStyle name="Normal 17 8 3" xfId="594"/>
    <cellStyle name="Normal 17 8 4" xfId="595"/>
    <cellStyle name="Normal 17 9" xfId="596"/>
    <cellStyle name="Normal 17 9 2" xfId="597"/>
    <cellStyle name="Normal 17 9 2 2" xfId="598"/>
    <cellStyle name="Normal 17 9 2 3" xfId="599"/>
    <cellStyle name="Normal 17 9 3" xfId="600"/>
    <cellStyle name="Normal 17 9 4" xfId="601"/>
    <cellStyle name="Normal 18" xfId="602"/>
    <cellStyle name="Normal 18 2" xfId="603"/>
    <cellStyle name="Normal 18 2 2" xfId="604"/>
    <cellStyle name="Normal 18 2 3" xfId="605"/>
    <cellStyle name="Normal 18 3" xfId="606"/>
    <cellStyle name="Normal 18 3 2" xfId="607"/>
    <cellStyle name="Normal 18 3 2 2" xfId="608"/>
    <cellStyle name="Normal 18 3 2 2 2" xfId="609"/>
    <cellStyle name="Normal 18 3 2 2 3" xfId="610"/>
    <cellStyle name="Normal 18 3 2 2_VSAKIS-Tarpusavio operacijos-vidines operacijos-ketv-2010 11 15" xfId="611"/>
    <cellStyle name="Normal 18 3 2 3" xfId="612"/>
    <cellStyle name="Normal 18 3 2 4" xfId="613"/>
    <cellStyle name="Normal 18 3 2_VSAKIS-Tarpusavio operacijos-vidines operacijos-ketv-2010 11 15" xfId="614"/>
    <cellStyle name="Normal 18 3 3" xfId="615"/>
    <cellStyle name="Normal 18 3 3 2" xfId="616"/>
    <cellStyle name="Normal 18 3 3 2 2" xfId="617"/>
    <cellStyle name="Normal 18 3 3 2 3" xfId="618"/>
    <cellStyle name="Normal 18 3 3 2_VSAKIS-Tarpusavio operacijos-vidines operacijos-ketv-2010 11 15" xfId="619"/>
    <cellStyle name="Normal 18 3 3 3" xfId="620"/>
    <cellStyle name="Normal 18 3 3 4" xfId="621"/>
    <cellStyle name="Normal 18 3 3_VSAKIS-Tarpusavio operacijos-vidines operacijos-ketv-2010 11 15" xfId="622"/>
    <cellStyle name="Normal 18 3 4" xfId="623"/>
    <cellStyle name="Normal 18 3 4 2" xfId="624"/>
    <cellStyle name="Normal 18 3 4 3" xfId="625"/>
    <cellStyle name="Normal 18 3 4_VSAKIS-Tarpusavio operacijos-vidines operacijos-ketv-2010 11 15" xfId="626"/>
    <cellStyle name="Normal 18 3 5" xfId="627"/>
    <cellStyle name="Normal 18 3 6" xfId="628"/>
    <cellStyle name="Normal 18 3_VSAKIS-Tarpusavio operacijos-vidines operacijos-ketv-2010 11 15" xfId="629"/>
    <cellStyle name="Normal 18 4" xfId="630"/>
    <cellStyle name="Normal 18 4 2" xfId="631"/>
    <cellStyle name="Normal 18 4 2 2" xfId="632"/>
    <cellStyle name="Normal 18 4 2 3" xfId="633"/>
    <cellStyle name="Normal 18 4 2_VSAKIS-Tarpusavio operacijos-vidines operacijos-ketv-2010 11 15" xfId="634"/>
    <cellStyle name="Normal 18 4 3" xfId="635"/>
    <cellStyle name="Normal 18 4 4" xfId="636"/>
    <cellStyle name="Normal 18 4_VSAKIS-Tarpusavio operacijos-vidines operacijos-ketv-2010 11 15" xfId="637"/>
    <cellStyle name="Normal 18 5" xfId="638"/>
    <cellStyle name="Normal 18 5 2" xfId="639"/>
    <cellStyle name="Normal 18 5 3" xfId="640"/>
    <cellStyle name="Normal 18 5_VSAKIS-Tarpusavio operacijos-vidines operacijos-ketv-2010 11 15" xfId="641"/>
    <cellStyle name="Normal 18 6" xfId="642"/>
    <cellStyle name="Normal 18 7" xfId="643"/>
    <cellStyle name="Normal 18 8" xfId="644"/>
    <cellStyle name="Normal 19" xfId="645"/>
    <cellStyle name="Normal 19 10" xfId="646"/>
    <cellStyle name="Normal 19 2" xfId="647"/>
    <cellStyle name="Normal 19 2 2" xfId="648"/>
    <cellStyle name="Normal 19 2 3" xfId="649"/>
    <cellStyle name="Normal 19 2 6" xfId="650"/>
    <cellStyle name="Normal 19 2_VSAKIS-Tarpusavio operacijos-2010 11 12" xfId="651"/>
    <cellStyle name="Normal 19 3" xfId="652"/>
    <cellStyle name="Normal 19 3 2" xfId="653"/>
    <cellStyle name="Normal 19 3 2 2" xfId="654"/>
    <cellStyle name="Normal 19 3 2 2 2" xfId="655"/>
    <cellStyle name="Normal 19 3 2 2 3" xfId="656"/>
    <cellStyle name="Normal 19 3 2 2_VSAKIS-Tarpusavio operacijos-vidines operacijos-ketv-2010 11 15" xfId="657"/>
    <cellStyle name="Normal 19 3 2 3" xfId="658"/>
    <cellStyle name="Normal 19 3 2 4" xfId="659"/>
    <cellStyle name="Normal 19 3 2_VSAKIS-Tarpusavio operacijos-vidines operacijos-ketv-2010 11 15" xfId="660"/>
    <cellStyle name="Normal 19 3 3" xfId="661"/>
    <cellStyle name="Normal 19 3 3 2" xfId="662"/>
    <cellStyle name="Normal 19 3 3 2 2" xfId="663"/>
    <cellStyle name="Normal 19 3 3 2 3" xfId="664"/>
    <cellStyle name="Normal 19 3 3 2_VSAKIS-Tarpusavio operacijos-vidines operacijos-ketv-2010 11 15" xfId="665"/>
    <cellStyle name="Normal 19 3 3 3" xfId="666"/>
    <cellStyle name="Normal 19 3 3 4" xfId="667"/>
    <cellStyle name="Normal 19 3 3_VSAKIS-Tarpusavio operacijos-vidines operacijos-ketv-2010 11 15" xfId="668"/>
    <cellStyle name="Normal 19 3 4" xfId="669"/>
    <cellStyle name="Normal 19 3 4 2" xfId="670"/>
    <cellStyle name="Normal 19 3 4 3" xfId="671"/>
    <cellStyle name="Normal 19 3 4_VSAKIS-Tarpusavio operacijos-vidines operacijos-ketv-2010 11 15" xfId="672"/>
    <cellStyle name="Normal 19 3 5" xfId="673"/>
    <cellStyle name="Normal 19 3 6" xfId="674"/>
    <cellStyle name="Normal 19 3 7" xfId="675"/>
    <cellStyle name="Normal 19 3 7 2" xfId="676"/>
    <cellStyle name="Normal 19 3 8" xfId="677"/>
    <cellStyle name="Normal 19 3_VSAKIS-Tarpusavio operacijos-vidines operacijos-ketv-2010 11 15" xfId="678"/>
    <cellStyle name="Normal 19 4" xfId="679"/>
    <cellStyle name="Normal 19 4 2" xfId="680"/>
    <cellStyle name="Normal 19 4 2 2" xfId="681"/>
    <cellStyle name="Normal 19 4 2 3" xfId="682"/>
    <cellStyle name="Normal 19 4 2_VSAKIS-Tarpusavio operacijos-vidines operacijos-ketv-2010 11 15" xfId="683"/>
    <cellStyle name="Normal 19 4 3" xfId="684"/>
    <cellStyle name="Normal 19 4 4" xfId="685"/>
    <cellStyle name="Normal 19 4_VSAKIS-Tarpusavio operacijos-vidines operacijos-ketv-2010 11 15" xfId="686"/>
    <cellStyle name="Normal 19 5" xfId="687"/>
    <cellStyle name="Normal 19 5 2" xfId="688"/>
    <cellStyle name="Normal 19 5 3" xfId="689"/>
    <cellStyle name="Normal 19 5_VSAKIS-Tarpusavio operacijos-vidines operacijos-ketv-2010 11 15" xfId="690"/>
    <cellStyle name="Normal 19 6" xfId="691"/>
    <cellStyle name="Normal 19 7" xfId="692"/>
    <cellStyle name="Normal 19 8" xfId="693"/>
    <cellStyle name="Normal 19 9" xfId="694"/>
    <cellStyle name="Normal 19_VSAKIS-Tarpusavio operacijos-2010 11 12" xfId="695"/>
    <cellStyle name="Normal 2" xfId="696"/>
    <cellStyle name="Normal 2 10" xfId="697"/>
    <cellStyle name="Normal 2 11" xfId="698"/>
    <cellStyle name="Normal 2 2" xfId="699"/>
    <cellStyle name="Normal 2 2 2" xfId="700"/>
    <cellStyle name="Normal 2 2 2 2" xfId="701"/>
    <cellStyle name="Normal 2 2 2 2 2" xfId="702"/>
    <cellStyle name="Normal 2 2 2 2 3" xfId="703"/>
    <cellStyle name="Normal 2 2 2 3" xfId="704"/>
    <cellStyle name="Normal 2 2 2 4" xfId="705"/>
    <cellStyle name="Normal 2 2 2 41" xfId="706"/>
    <cellStyle name="Normal 2 2 2 5" xfId="707"/>
    <cellStyle name="Normal 2 2 2 6" xfId="708"/>
    <cellStyle name="Normal 2 2 2 7" xfId="709"/>
    <cellStyle name="Normal 2 2 2_VSAKIS-Tarpusavio operacijos-2010 11 12" xfId="710"/>
    <cellStyle name="Normal 2 2 3" xfId="711"/>
    <cellStyle name="Normal 2 2 3 2" xfId="712"/>
    <cellStyle name="Normal 2 2 3 3" xfId="713"/>
    <cellStyle name="Normal 2 2 4" xfId="714"/>
    <cellStyle name="Normal 2 2_VSAKIS-Tarpusavio operacijos-2010 11 12" xfId="715"/>
    <cellStyle name="Normal 2 3" xfId="716"/>
    <cellStyle name="Normal 2 3 2" xfId="717"/>
    <cellStyle name="Normal 2 3 2 2" xfId="718"/>
    <cellStyle name="Normal 2 3 2 3" xfId="719"/>
    <cellStyle name="Normal 2 3 3" xfId="720"/>
    <cellStyle name="Normal 2 3 3 2" xfId="721"/>
    <cellStyle name="Normal 2 3 3 3" xfId="722"/>
    <cellStyle name="Normal 2 3 4" xfId="723"/>
    <cellStyle name="Normal 2 3 5" xfId="724"/>
    <cellStyle name="Normal 2 3 6" xfId="725"/>
    <cellStyle name="Normal 2 3 7" xfId="726"/>
    <cellStyle name="Normal 2 4" xfId="727"/>
    <cellStyle name="Normal 2 5" xfId="728"/>
    <cellStyle name="Normal 2 5 2" xfId="729"/>
    <cellStyle name="Normal 2 5 2 2" xfId="730"/>
    <cellStyle name="Normal 2 5 2 2 2" xfId="731"/>
    <cellStyle name="Normal 2 5 2 2 3" xfId="732"/>
    <cellStyle name="Normal 2 5 2 2_VSAKIS-Tarpusavio operacijos-vidines operacijos-ketv-2010 11 15" xfId="733"/>
    <cellStyle name="Normal 2 5 2 3" xfId="734"/>
    <cellStyle name="Normal 2 5 2 4" xfId="735"/>
    <cellStyle name="Normal 2 5 2_VSAKIS-Tarpusavio operacijos-vidines operacijos-ketv-2010 11 15" xfId="736"/>
    <cellStyle name="Normal 2 5 3" xfId="737"/>
    <cellStyle name="Normal 2 5 3 2" xfId="738"/>
    <cellStyle name="Normal 2 5 3 2 2" xfId="739"/>
    <cellStyle name="Normal 2 5 3 2 3" xfId="740"/>
    <cellStyle name="Normal 2 5 3 2_VSAKIS-Tarpusavio operacijos-vidines operacijos-ketv-2010 11 15" xfId="741"/>
    <cellStyle name="Normal 2 5 3 3" xfId="742"/>
    <cellStyle name="Normal 2 5 3 4" xfId="743"/>
    <cellStyle name="Normal 2 5 3_VSAKIS-Tarpusavio operacijos-vidines operacijos-ketv-2010 11 15" xfId="744"/>
    <cellStyle name="Normal 2 5 4" xfId="745"/>
    <cellStyle name="Normal 2 5 4 2" xfId="746"/>
    <cellStyle name="Normal 2 5 4 3" xfId="747"/>
    <cellStyle name="Normal 2 5 4_VSAKIS-Tarpusavio operacijos-vidines operacijos-ketv-2010 11 15" xfId="748"/>
    <cellStyle name="Normal 2 5 5" xfId="749"/>
    <cellStyle name="Normal 2 5 6" xfId="750"/>
    <cellStyle name="Normal 2 5 7" xfId="751"/>
    <cellStyle name="Normal 2 5_VSAKIS-Tarpusavio operacijos-vidines operacijos-ketv-2010 11 15" xfId="752"/>
    <cellStyle name="Normal 2 6" xfId="753"/>
    <cellStyle name="Normal 2 6 2" xfId="754"/>
    <cellStyle name="Normal 2 6 2 2" xfId="755"/>
    <cellStyle name="Normal 2 6 2 3" xfId="756"/>
    <cellStyle name="Normal 2 6 2_VSAKIS-Tarpusavio operacijos-vidines operacijos-ketv-2010 11 15" xfId="757"/>
    <cellStyle name="Normal 2 6 3" xfId="758"/>
    <cellStyle name="Normal 2 6 4" xfId="759"/>
    <cellStyle name="Normal 2 6_VSAKIS-Tarpusavio operacijos-vidines operacijos-ketv-2010 11 15" xfId="760"/>
    <cellStyle name="Normal 2 7" xfId="761"/>
    <cellStyle name="Normal 2 7 2" xfId="762"/>
    <cellStyle name="Normal 2 7 3" xfId="763"/>
    <cellStyle name="Normal 2 7_VSAKIS-Tarpusavio operacijos-vidines operacijos-ketv-2010 11 15" xfId="764"/>
    <cellStyle name="Normal 2 8" xfId="765"/>
    <cellStyle name="Normal 2 9" xfId="766"/>
    <cellStyle name="Normal 2 9 2" xfId="767"/>
    <cellStyle name="Normal 2_VSAKIS-Tarpusavio operacijos-2010 11 12" xfId="768"/>
    <cellStyle name="Normal 20" xfId="769"/>
    <cellStyle name="Normal 20 2" xfId="770"/>
    <cellStyle name="Normal 20 2 2" xfId="771"/>
    <cellStyle name="Normal 20 2 3" xfId="772"/>
    <cellStyle name="Normal 20 2 4" xfId="773"/>
    <cellStyle name="Normal 20 2_VSAKIS-Tarpusavio operacijos-2010 11 12" xfId="774"/>
    <cellStyle name="Normal 20 3" xfId="775"/>
    <cellStyle name="Normal 20 4" xfId="776"/>
    <cellStyle name="Normal 20 41" xfId="777"/>
    <cellStyle name="Normal 20 41 2" xfId="778"/>
    <cellStyle name="Normal 20 5" xfId="779"/>
    <cellStyle name="Normal 20 6" xfId="780"/>
    <cellStyle name="Normal 20_VSAKIS-Tarpusavio operacijos-2010 11 12" xfId="781"/>
    <cellStyle name="Normal 21" xfId="782"/>
    <cellStyle name="Normal 21 10" xfId="783"/>
    <cellStyle name="Normal 21 11" xfId="784"/>
    <cellStyle name="Normal 21 12" xfId="785"/>
    <cellStyle name="Normal 21 2" xfId="786"/>
    <cellStyle name="Normal 21 2 11" xfId="787"/>
    <cellStyle name="Normal 21 2 2" xfId="788"/>
    <cellStyle name="Normal 21 2 2 2" xfId="789"/>
    <cellStyle name="Normal 21 2 2 2 2" xfId="790"/>
    <cellStyle name="Normal 21 2 2 2 3" xfId="791"/>
    <cellStyle name="Normal 21 2 2 2_VSAKIS-Tarpusavio operacijos-vidines operacijos-ketv-2010 11 15" xfId="792"/>
    <cellStyle name="Normal 21 2 2 3" xfId="793"/>
    <cellStyle name="Normal 21 2 2 4" xfId="794"/>
    <cellStyle name="Normal 21 2 2 5" xfId="795"/>
    <cellStyle name="Normal 21 2 2 5 2" xfId="796"/>
    <cellStyle name="Normal 21 2 2 5 7" xfId="797"/>
    <cellStyle name="Normal 21 2 2 5_VSAKIS-Tarpusavio operacijos-vidines operacijos-ketv-2010 11 15" xfId="798"/>
    <cellStyle name="Normal 21 2 2_VSAKIS-Tarpusavio operacijos-vidines operacijos-ketv-2010 11 15" xfId="799"/>
    <cellStyle name="Normal 21 2 3" xfId="800"/>
    <cellStyle name="Normal 21 2 3 2" xfId="801"/>
    <cellStyle name="Normal 21 2 3 3" xfId="802"/>
    <cellStyle name="Normal 21 2 3_VSAKIS-Tarpusavio operacijos-vidines operacijos-ketv-2010 11 15" xfId="803"/>
    <cellStyle name="Normal 21 2 4" xfId="804"/>
    <cellStyle name="Normal 21 2 5" xfId="805"/>
    <cellStyle name="Normal 21 2 6" xfId="806"/>
    <cellStyle name="Normal 21 2 6 2" xfId="807"/>
    <cellStyle name="Normal 21 2 6_VSAKIS-Tarpusavio operacijos-vidines operacijos-ketv-2010 11 15" xfId="808"/>
    <cellStyle name="Normal 21 2_VSAKIS-Tarpusavio operacijos-vidines operacijos-ketv-2010 11 15" xfId="809"/>
    <cellStyle name="Normal 21 3" xfId="810"/>
    <cellStyle name="Normal 21 3 10" xfId="811"/>
    <cellStyle name="Normal 21 3 2" xfId="812"/>
    <cellStyle name="Normal 21 3 2 2" xfId="813"/>
    <cellStyle name="Normal 21 3 2 3" xfId="814"/>
    <cellStyle name="Normal 21 3 2_VSAKIS-Tarpusavio operacijos-vidines operacijos-ketv-2010 11 15" xfId="815"/>
    <cellStyle name="Normal 21 3 3" xfId="816"/>
    <cellStyle name="Normal 21 3 4" xfId="817"/>
    <cellStyle name="Normal 21 3 5" xfId="818"/>
    <cellStyle name="Normal 21 3_VSAKIS-Tarpusavio operacijos-vidines operacijos-ketv-2010 11 15" xfId="819"/>
    <cellStyle name="Normal 21 4" xfId="820"/>
    <cellStyle name="Normal 21 4 2" xfId="821"/>
    <cellStyle name="Normal 21 4 2 2" xfId="822"/>
    <cellStyle name="Normal 21 4 2 3" xfId="823"/>
    <cellStyle name="Normal 21 4 2_VSAKIS-Tarpusavio operacijos-vidines operacijos-ketv-2010 11 15" xfId="824"/>
    <cellStyle name="Normal 21 4 3" xfId="825"/>
    <cellStyle name="Normal 21 4 4" xfId="826"/>
    <cellStyle name="Normal 21 4_VSAKIS-Tarpusavio operacijos-vidines operacijos-ketv-2010 11 15" xfId="827"/>
    <cellStyle name="Normal 21 5" xfId="828"/>
    <cellStyle name="Normal 21 5 2" xfId="829"/>
    <cellStyle name="Normal 21 5 3" xfId="830"/>
    <cellStyle name="Normal 21 5 4" xfId="831"/>
    <cellStyle name="Normal 21 5 9" xfId="832"/>
    <cellStyle name="Normal 21 5_VSAKIS-Tarpusavio operacijos-vidines operacijos-ketv-2010 11 15" xfId="833"/>
    <cellStyle name="Normal 21 6" xfId="834"/>
    <cellStyle name="Normal 21 6 10" xfId="835"/>
    <cellStyle name="Normal 21 6 2" xfId="836"/>
    <cellStyle name="Normal 21 6 3" xfId="837"/>
    <cellStyle name="Normal 21 6 3 2" xfId="838"/>
    <cellStyle name="Normal 21 6 3_VSAKIS-Tarpusavio operacijos-vidines operacijos-ketv-2010 11 15" xfId="839"/>
    <cellStyle name="Normal 21 6 4" xfId="840"/>
    <cellStyle name="Normal 21 6 5" xfId="841"/>
    <cellStyle name="Normal 21 6 6" xfId="842"/>
    <cellStyle name="Normal 21 6_VSAKIS-Tarpusavio operacijos-vidines operacijos-ketv-2010 11 15" xfId="843"/>
    <cellStyle name="Normal 21 7" xfId="844"/>
    <cellStyle name="Normal 21 8" xfId="845"/>
    <cellStyle name="Normal 21 8 2" xfId="846"/>
    <cellStyle name="Normal 21 8 3" xfId="847"/>
    <cellStyle name="Normal 21 8_VSAKIS-Tarpusavio operacijos-vidines operacijos-ketv-2010 11 15" xfId="848"/>
    <cellStyle name="Normal 21 9" xfId="849"/>
    <cellStyle name="Normal 21_VSAKIS-Tarpusavio operacijos-2010 11 12" xfId="850"/>
    <cellStyle name="Normal 22" xfId="851"/>
    <cellStyle name="Normal 22 2" xfId="852"/>
    <cellStyle name="Normal 22 2 2" xfId="853"/>
    <cellStyle name="Normal 22 2 3" xfId="854"/>
    <cellStyle name="Normal 22 3" xfId="855"/>
    <cellStyle name="Normal 22_VSAKIS-D.A.2.4-PD-2priedas-2010 10 06-EY_ old" xfId="856"/>
    <cellStyle name="Normal 23" xfId="857"/>
    <cellStyle name="Normal 23 2" xfId="858"/>
    <cellStyle name="Normal 23 2 2" xfId="859"/>
    <cellStyle name="Normal 23 2 3" xfId="860"/>
    <cellStyle name="Normal 23 3" xfId="861"/>
    <cellStyle name="Normal 23 3 2" xfId="862"/>
    <cellStyle name="Normal 23 3 3" xfId="863"/>
    <cellStyle name="Normal 23 4" xfId="864"/>
    <cellStyle name="Normal 23 5" xfId="865"/>
    <cellStyle name="Normal 24" xfId="866"/>
    <cellStyle name="Normal 24 2" xfId="867"/>
    <cellStyle name="Normal 24 3" xfId="868"/>
    <cellStyle name="Normal 25" xfId="869"/>
    <cellStyle name="Normal 25 2" xfId="870"/>
    <cellStyle name="Normal 25_VSAKIS-Tarpusavio operacijos-vidines operacijos-ketv-2010 11 15" xfId="871"/>
    <cellStyle name="Normal 26" xfId="872"/>
    <cellStyle name="Normal 26 2" xfId="873"/>
    <cellStyle name="Normal 26 3" xfId="874"/>
    <cellStyle name="Normal 26 6" xfId="875"/>
    <cellStyle name="Normal 27" xfId="876"/>
    <cellStyle name="Normal 27 2" xfId="877"/>
    <cellStyle name="Normal 27 6" xfId="878"/>
    <cellStyle name="Normal 28" xfId="879"/>
    <cellStyle name="Normal 28 2" xfId="880"/>
    <cellStyle name="Normal 28 3" xfId="881"/>
    <cellStyle name="Normal 29" xfId="882"/>
    <cellStyle name="Normal 3" xfId="883"/>
    <cellStyle name="Normal 3 2" xfId="884"/>
    <cellStyle name="Normal 3 3" xfId="885"/>
    <cellStyle name="Normal 3 3 2" xfId="886"/>
    <cellStyle name="Normal 3 3 2 2" xfId="887"/>
    <cellStyle name="Normal 3 3 2 3" xfId="888"/>
    <cellStyle name="Normal 3 3 3" xfId="889"/>
    <cellStyle name="Normal 3 3 4" xfId="890"/>
    <cellStyle name="Normal 3 4" xfId="891"/>
    <cellStyle name="Normal 3 5" xfId="892"/>
    <cellStyle name="Normal 3 6" xfId="893"/>
    <cellStyle name="Normal 3 8" xfId="894"/>
    <cellStyle name="Normal 3_VSAKIS-Tarpusavio operacijos-2010 11 12" xfId="895"/>
    <cellStyle name="Normal 30" xfId="896"/>
    <cellStyle name="Normal 31" xfId="897"/>
    <cellStyle name="Normal 32" xfId="898"/>
    <cellStyle name="Normal 4" xfId="899"/>
    <cellStyle name="Normal 4 2" xfId="900"/>
    <cellStyle name="Normal 4 3" xfId="901"/>
    <cellStyle name="Normal 4 4" xfId="902"/>
    <cellStyle name="Normal 4 5" xfId="903"/>
    <cellStyle name="Normal 4 6" xfId="904"/>
    <cellStyle name="Normal 4_VSAKIS-Tarpusavio operacijos-2010 11 12" xfId="905"/>
    <cellStyle name="Normal 5" xfId="906"/>
    <cellStyle name="Normal 5 2" xfId="907"/>
    <cellStyle name="Normal 5 3" xfId="908"/>
    <cellStyle name="Normal 5 4" xfId="909"/>
    <cellStyle name="Normal 5 4 2" xfId="910"/>
    <cellStyle name="Normal 5 5" xfId="911"/>
    <cellStyle name="Normal 5 6" xfId="912"/>
    <cellStyle name="Normal 6" xfId="913"/>
    <cellStyle name="Normal 6 2" xfId="914"/>
    <cellStyle name="Normal 6 3" xfId="915"/>
    <cellStyle name="Normal 6 4" xfId="916"/>
    <cellStyle name="Normal 7" xfId="917"/>
    <cellStyle name="Normal 7 2" xfId="918"/>
    <cellStyle name="Normal 7 3" xfId="919"/>
    <cellStyle name="Normal 7 4" xfId="920"/>
    <cellStyle name="Normal 7 4 2" xfId="921"/>
    <cellStyle name="Normal 7 5" xfId="922"/>
    <cellStyle name="Normal 7 6" xfId="923"/>
    <cellStyle name="Normal 8" xfId="924"/>
    <cellStyle name="Normal 8 2" xfId="925"/>
    <cellStyle name="Normal 8 3" xfId="926"/>
    <cellStyle name="Normal 9" xfId="927"/>
    <cellStyle name="Normal 9 2" xfId="928"/>
    <cellStyle name="Normal 9 3" xfId="929"/>
    <cellStyle name="Normal_17 VSAFAS_lyginamasis_4-19_priedai_2009-09-10" xfId="930"/>
    <cellStyle name="Normal_VSAKIS-uzsakymas nr.14-3 priedas_Koreguoti konfiguravimo priedai ir parametrai" xfId="931"/>
    <cellStyle name="Note" xfId="932"/>
    <cellStyle name="Note 10" xfId="933"/>
    <cellStyle name="Note 2" xfId="934"/>
    <cellStyle name="Note 2 2" xfId="935"/>
    <cellStyle name="Note 2 3" xfId="936"/>
    <cellStyle name="Note 3" xfId="937"/>
    <cellStyle name="Note 3 2" xfId="938"/>
    <cellStyle name="Note 3 3" xfId="939"/>
    <cellStyle name="Note 4" xfId="940"/>
    <cellStyle name="Note 4 2" xfId="941"/>
    <cellStyle name="Note 4 3" xfId="942"/>
    <cellStyle name="Note 5" xfId="943"/>
    <cellStyle name="Note 5 2" xfId="944"/>
    <cellStyle name="Note 5 3" xfId="945"/>
    <cellStyle name="Note 6" xfId="946"/>
    <cellStyle name="Note 6 2" xfId="947"/>
    <cellStyle name="Note 6 3" xfId="948"/>
    <cellStyle name="Note 7" xfId="949"/>
    <cellStyle name="Note 7 2" xfId="950"/>
    <cellStyle name="Note 7 3" xfId="951"/>
    <cellStyle name="Note 8" xfId="952"/>
    <cellStyle name="Note 8 2" xfId="953"/>
    <cellStyle name="Note 8 3" xfId="954"/>
    <cellStyle name="Note 9" xfId="955"/>
    <cellStyle name="Note 9 2" xfId="956"/>
    <cellStyle name="Note 9 3" xfId="957"/>
    <cellStyle name="Note_10VSAFAS2,3p" xfId="958"/>
    <cellStyle name="Output 2" xfId="959"/>
    <cellStyle name="Output 3" xfId="960"/>
    <cellStyle name="Output 4" xfId="961"/>
    <cellStyle name="Output 5" xfId="962"/>
    <cellStyle name="Output 6" xfId="963"/>
    <cellStyle name="Output 7" xfId="964"/>
    <cellStyle name="Output 8" xfId="965"/>
    <cellStyle name="Output 9" xfId="966"/>
    <cellStyle name="Paprastas_2009_06_PARAISKA_skatinamuju_paslaugu" xfId="967"/>
    <cellStyle name="SAPBEXaggData" xfId="968"/>
    <cellStyle name="SAPBEXaggData 2" xfId="969"/>
    <cellStyle name="SAPBEXaggDataEmph" xfId="970"/>
    <cellStyle name="SAPBEXaggItem" xfId="971"/>
    <cellStyle name="SAPBEXaggItem 2" xfId="972"/>
    <cellStyle name="SAPBEXaggItemX" xfId="973"/>
    <cellStyle name="SAPBEXchaText" xfId="974"/>
    <cellStyle name="SAPBEXchaText 2" xfId="975"/>
    <cellStyle name="SAPBEXexcBad7" xfId="976"/>
    <cellStyle name="SAPBEXexcBad7 2" xfId="977"/>
    <cellStyle name="SAPBEXexcBad8" xfId="978"/>
    <cellStyle name="SAPBEXexcBad8 2" xfId="979"/>
    <cellStyle name="SAPBEXexcBad9" xfId="980"/>
    <cellStyle name="SAPBEXexcBad9 2" xfId="981"/>
    <cellStyle name="SAPBEXexcCritical4" xfId="982"/>
    <cellStyle name="SAPBEXexcCritical4 2" xfId="983"/>
    <cellStyle name="SAPBEXexcCritical5" xfId="984"/>
    <cellStyle name="SAPBEXexcCritical5 2" xfId="985"/>
    <cellStyle name="SAPBEXexcCritical6" xfId="986"/>
    <cellStyle name="SAPBEXexcCritical6 2" xfId="987"/>
    <cellStyle name="SAPBEXexcGood1" xfId="988"/>
    <cellStyle name="SAPBEXexcGood1 2" xfId="989"/>
    <cellStyle name="SAPBEXexcGood2" xfId="990"/>
    <cellStyle name="SAPBEXexcGood2 2" xfId="991"/>
    <cellStyle name="SAPBEXexcGood3" xfId="992"/>
    <cellStyle name="SAPBEXexcGood3 2" xfId="993"/>
    <cellStyle name="SAPBEXfilterDrill" xfId="994"/>
    <cellStyle name="SAPBEXfilterDrill 2" xfId="995"/>
    <cellStyle name="SAPBEXfilterItem" xfId="996"/>
    <cellStyle name="SAPBEXfilterItem 2" xfId="997"/>
    <cellStyle name="SAPBEXfilterItem 2 2" xfId="998"/>
    <cellStyle name="SAPBEXfilterItem 2 3" xfId="999"/>
    <cellStyle name="SAPBEXfilterItem 3" xfId="1000"/>
    <cellStyle name="SAPBEXfilterItem 4" xfId="1001"/>
    <cellStyle name="SAPBEXfilterText" xfId="1002"/>
    <cellStyle name="SAPBEXfilterText 2" xfId="1003"/>
    <cellStyle name="SAPBEXfilterText 2 2" xfId="1004"/>
    <cellStyle name="SAPBEXfilterText 2 3" xfId="1005"/>
    <cellStyle name="SAPBEXfilterText 3" xfId="1006"/>
    <cellStyle name="SAPBEXfilterText 4" xfId="1007"/>
    <cellStyle name="SAPBEXformats" xfId="1008"/>
    <cellStyle name="SAPBEXformats 2" xfId="1009"/>
    <cellStyle name="SAPBEXheaderItem" xfId="1010"/>
    <cellStyle name="SAPBEXheaderItem 2" xfId="1011"/>
    <cellStyle name="SAPBEXheaderText" xfId="1012"/>
    <cellStyle name="SAPBEXheaderText 2" xfId="1013"/>
    <cellStyle name="SAPBEXHLevel0" xfId="1014"/>
    <cellStyle name="SAPBEXHLevel0 2" xfId="1015"/>
    <cellStyle name="SAPBEXHLevel0X" xfId="1016"/>
    <cellStyle name="SAPBEXHLevel0X 2" xfId="1017"/>
    <cellStyle name="SAPBEXHLevel0X 3" xfId="1018"/>
    <cellStyle name="SAPBEXHLevel1" xfId="1019"/>
    <cellStyle name="SAPBEXHLevel1 2" xfId="1020"/>
    <cellStyle name="SAPBEXHLevel1X" xfId="1021"/>
    <cellStyle name="SAPBEXHLevel1X 2" xfId="1022"/>
    <cellStyle name="SAPBEXHLevel1X 3" xfId="1023"/>
    <cellStyle name="SAPBEXHLevel2" xfId="1024"/>
    <cellStyle name="SAPBEXHLevel2 2" xfId="1025"/>
    <cellStyle name="SAPBEXHLevel2X" xfId="1026"/>
    <cellStyle name="SAPBEXHLevel2X 2" xfId="1027"/>
    <cellStyle name="SAPBEXHLevel2X 3" xfId="1028"/>
    <cellStyle name="SAPBEXHLevel3" xfId="1029"/>
    <cellStyle name="SAPBEXHLevel3 2" xfId="1030"/>
    <cellStyle name="SAPBEXHLevel3X" xfId="1031"/>
    <cellStyle name="SAPBEXHLevel3X 2" xfId="1032"/>
    <cellStyle name="SAPBEXHLevel3X 3" xfId="1033"/>
    <cellStyle name="SAPBEXinputData" xfId="1034"/>
    <cellStyle name="SAPBEXinputData 2" xfId="1035"/>
    <cellStyle name="SAPBEXinputData 3" xfId="1036"/>
    <cellStyle name="SAPBEXItemHeader" xfId="1037"/>
    <cellStyle name="SAPBEXresData" xfId="1038"/>
    <cellStyle name="SAPBEXresDataEmph" xfId="1039"/>
    <cellStyle name="SAPBEXresItem" xfId="1040"/>
    <cellStyle name="SAPBEXresItemX" xfId="1041"/>
    <cellStyle name="SAPBEXstdData" xfId="1042"/>
    <cellStyle name="SAPBEXstdData 2" xfId="1043"/>
    <cellStyle name="SAPBEXstdDataEmph" xfId="1044"/>
    <cellStyle name="SAPBEXstdItem" xfId="1045"/>
    <cellStyle name="SAPBEXstdItem 2" xfId="1046"/>
    <cellStyle name="SAPBEXstdItemX" xfId="1047"/>
    <cellStyle name="SAPBEXtitle" xfId="1048"/>
    <cellStyle name="SAPBEXunassignedItem" xfId="1049"/>
    <cellStyle name="SAPBEXunassignedItem 2" xfId="1050"/>
    <cellStyle name="SAPBEXundefined" xfId="1051"/>
    <cellStyle name="Sheet Title" xfId="1052"/>
    <cellStyle name="Stilius 1" xfId="1053"/>
    <cellStyle name="STYL1 - Style1" xfId="1054"/>
    <cellStyle name="STYL1 - Style1 2" xfId="1055"/>
    <cellStyle name="STYL1 - Style1 3" xfId="1056"/>
    <cellStyle name="Table Heading" xfId="1057"/>
    <cellStyle name="Total 2" xfId="1058"/>
    <cellStyle name="Total 2 2" xfId="1059"/>
    <cellStyle name="Total 3" xfId="1060"/>
    <cellStyle name="Total 3 2" xfId="1061"/>
    <cellStyle name="Total 4" xfId="1062"/>
    <cellStyle name="Total 4 2" xfId="1063"/>
    <cellStyle name="Total 5" xfId="1064"/>
    <cellStyle name="Total 5 2" xfId="1065"/>
    <cellStyle name="Total 6" xfId="1066"/>
    <cellStyle name="Total 6 2" xfId="1067"/>
    <cellStyle name="Total 7" xfId="1068"/>
    <cellStyle name="Total 7 2" xfId="1069"/>
    <cellStyle name="Total 8" xfId="1070"/>
    <cellStyle name="Total 8 2" xfId="1071"/>
    <cellStyle name="Total 9" xfId="1072"/>
    <cellStyle name="Total 9 2" xfId="1073"/>
    <cellStyle name="Warning Text 2" xfId="1074"/>
    <cellStyle name="Warning Text 3" xfId="1075"/>
    <cellStyle name="Warning Text 4" xfId="1076"/>
    <cellStyle name="Warning Text 5" xfId="1077"/>
    <cellStyle name="Warning Text 6" xfId="1078"/>
    <cellStyle name="Warning Text 7" xfId="1079"/>
    <cellStyle name="Warning Text 8" xfId="1080"/>
    <cellStyle name="Warning Text 9" xfId="1081"/>
    <cellStyle name="Обычный_FAS_primary docs_MM_SD" xfId="10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MPIU~1/AppData/Local/Temp/10VSAFAS2,3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jas6/AppData/Local/Temp/SARASAS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2_VSAFAS_1p"/>
      <sheetName val="2_VSAFAS_2p"/>
      <sheetName val="2_VSAFAS_3p"/>
      <sheetName val="3_VSAFAS_1p"/>
      <sheetName val="3_VSAFAS_2p"/>
      <sheetName val="3_VSAFAS_3p"/>
      <sheetName val="4_VSAFAS_1p"/>
      <sheetName val="5_VSAFAS_1p"/>
      <sheetName val="5_VSAFAS_2p"/>
      <sheetName val="5_VSAFAS_3p"/>
      <sheetName val="6_VSAFAS_1p"/>
      <sheetName val="6_VSAFAS_2p"/>
      <sheetName val="6_VSAFAS_3p"/>
      <sheetName val="6_VSAFAS_4p"/>
      <sheetName val="6_VSAFAS_5p"/>
      <sheetName val="6_VSAFAS_6p"/>
      <sheetName val="7_VSAFAS_3p"/>
      <sheetName val="7_VSAFAS_4p"/>
      <sheetName val="7_VSAFAS_5p"/>
      <sheetName val="7_VSAFAS_6p"/>
      <sheetName val="7_VSAFAS_7p"/>
      <sheetName val="7_VSAFAS_9p"/>
      <sheetName val="7_VSAFAS_10p"/>
      <sheetName val="8_VSAFAS_1p"/>
      <sheetName val="8_VSAFAS_2p"/>
      <sheetName val="8_VSAFAS_3p"/>
      <sheetName val="9_VSAFAS_1p"/>
      <sheetName val="9_VSAFAS_2p"/>
      <sheetName val="9_VSAFAS_3p"/>
      <sheetName val="9_VSAFAS_4p"/>
      <sheetName val="9_VSAFAS_5p"/>
      <sheetName val="9_VSAFAS_6p"/>
      <sheetName val="9_VSAFAS_7p"/>
      <sheetName val="9_VSAFAS_8p"/>
      <sheetName val="9_VSAFAS_9p"/>
      <sheetName val="10_VSAFAS_2p"/>
      <sheetName val="10_VSAFAS_3p"/>
      <sheetName val="12_VSAFAS_1p"/>
      <sheetName val="12_VSAFAS_3p"/>
      <sheetName val="13_VSAFAS_1p"/>
      <sheetName val="13_VSAFAS_2p"/>
      <sheetName val="14_VSAFAS_1p"/>
      <sheetName val="16_VSAFAS_2p"/>
      <sheetName val="16_VSAFAS_3p"/>
      <sheetName val="16_VSAFAS_4p"/>
      <sheetName val="16_VSAFAS_5p"/>
      <sheetName val="17_VSAFAS_4p"/>
      <sheetName val="17_VSAFAS_5p"/>
      <sheetName val="17_VSAFAS_6p"/>
      <sheetName val="17_VSAFAS_7p"/>
      <sheetName val="17_VSAFAS_8p"/>
      <sheetName val="17_VSAFAS_9p"/>
      <sheetName val="17_VSAFAS_10p"/>
      <sheetName val="17_VSAFAS_11p"/>
      <sheetName val="17_VSAFAS_12p"/>
      <sheetName val="17_VSAFAS_13p"/>
      <sheetName val="18_VSAFAS_3p"/>
      <sheetName val="18_VSAFAS_4p"/>
      <sheetName val="18_VSAFAS_5p"/>
      <sheetName val="19_VSAFAS_4p"/>
      <sheetName val="19_VSAFAS_5p"/>
      <sheetName val="19_VSAFAS_6p"/>
      <sheetName val="19_VSAFAS_7p"/>
      <sheetName val="19_VSAFAS_8p"/>
      <sheetName val="20_VSAFAS_3p"/>
      <sheetName val="20_VSAFAS_4p"/>
      <sheetName val="20_VSAFAS_5p"/>
      <sheetName val="21_VSAFAS_P"/>
      <sheetName val="25_VSAFAS_P"/>
      <sheetName val="26_VSAFAS_1p"/>
      <sheetName val="26_VSAFAS_2p"/>
      <sheetName val="26_VSAFAS_3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topLeftCell="A76" zoomScaleSheetLayoutView="100" workbookViewId="0">
      <selection activeCell="H96" sqref="H96"/>
    </sheetView>
  </sheetViews>
  <sheetFormatPr defaultColWidth="9.109375" defaultRowHeight="13.2"/>
  <cols>
    <col min="1" max="1" width="10.5546875" style="445" customWidth="1"/>
    <col min="2" max="2" width="3.109375" style="446" customWidth="1"/>
    <col min="3" max="3" width="2.6640625" style="446" customWidth="1"/>
    <col min="4" max="4" width="59" style="446" customWidth="1"/>
    <col min="5" max="5" width="7.6640625" style="443" customWidth="1"/>
    <col min="6" max="6" width="11.88671875" style="445" customWidth="1"/>
    <col min="7" max="7" width="12.88671875" style="445" customWidth="1"/>
    <col min="8" max="16384" width="9.109375" style="445"/>
  </cols>
  <sheetData>
    <row r="1" spans="1:7">
      <c r="A1" s="442"/>
      <c r="B1" s="443"/>
      <c r="C1" s="443"/>
      <c r="D1" s="443"/>
      <c r="E1" s="444"/>
      <c r="F1" s="442"/>
      <c r="G1" s="442"/>
    </row>
    <row r="2" spans="1:7">
      <c r="E2" s="8" t="s">
        <v>246</v>
      </c>
      <c r="F2" s="10"/>
      <c r="G2" s="10"/>
    </row>
    <row r="3" spans="1:7">
      <c r="E3" s="9" t="s">
        <v>704</v>
      </c>
      <c r="F3" s="7"/>
      <c r="G3" s="7"/>
    </row>
    <row r="5" spans="1:7">
      <c r="A5" s="4" t="s">
        <v>247</v>
      </c>
      <c r="B5" s="3"/>
      <c r="C5" s="3"/>
      <c r="D5" s="3"/>
      <c r="E5" s="3"/>
      <c r="F5" s="2"/>
      <c r="G5" s="2"/>
    </row>
    <row r="6" spans="1:7">
      <c r="A6" s="1"/>
      <c r="B6" s="1"/>
      <c r="C6" s="1"/>
      <c r="D6" s="1"/>
      <c r="E6" s="1"/>
      <c r="F6" s="1"/>
      <c r="G6" s="1"/>
    </row>
    <row r="7" spans="1:7" ht="12.75" customHeight="1">
      <c r="A7" s="6" t="s">
        <v>743</v>
      </c>
      <c r="B7" s="6"/>
      <c r="C7" s="6"/>
      <c r="D7" s="6"/>
      <c r="E7" s="6"/>
      <c r="F7" s="6"/>
      <c r="G7" s="6"/>
    </row>
    <row r="8" spans="1:7">
      <c r="A8" s="5" t="s">
        <v>248</v>
      </c>
      <c r="B8" s="629"/>
      <c r="C8" s="629"/>
      <c r="D8" s="629"/>
      <c r="E8" s="629"/>
      <c r="F8" s="2"/>
      <c r="G8" s="2"/>
    </row>
    <row r="9" spans="1:7" ht="12.75" customHeight="1">
      <c r="A9" s="630" t="s">
        <v>742</v>
      </c>
      <c r="B9" s="630"/>
      <c r="C9" s="630"/>
      <c r="D9" s="630"/>
      <c r="E9" s="630"/>
      <c r="F9" s="630"/>
      <c r="G9" s="630"/>
    </row>
    <row r="10" spans="1:7">
      <c r="A10" s="631" t="s">
        <v>755</v>
      </c>
      <c r="B10" s="632"/>
      <c r="C10" s="632"/>
      <c r="D10" s="632"/>
      <c r="E10" s="632"/>
      <c r="F10" s="633"/>
      <c r="G10" s="633"/>
    </row>
    <row r="11" spans="1:7">
      <c r="A11" s="633"/>
      <c r="B11" s="633"/>
      <c r="C11" s="633"/>
      <c r="D11" s="633"/>
      <c r="E11" s="633"/>
      <c r="F11" s="633"/>
      <c r="G11" s="633"/>
    </row>
    <row r="12" spans="1:7">
      <c r="A12" s="634"/>
      <c r="B12" s="2"/>
      <c r="C12" s="2"/>
      <c r="D12" s="2"/>
      <c r="E12" s="2"/>
    </row>
    <row r="13" spans="1:7">
      <c r="A13" s="4" t="s">
        <v>249</v>
      </c>
      <c r="B13" s="3"/>
      <c r="C13" s="3"/>
      <c r="D13" s="3"/>
      <c r="E13" s="3"/>
      <c r="F13" s="635"/>
      <c r="G13" s="635"/>
    </row>
    <row r="14" spans="1:7" ht="12.75" customHeight="1">
      <c r="A14" s="4" t="s">
        <v>801</v>
      </c>
      <c r="B14" s="3"/>
      <c r="C14" s="3"/>
      <c r="D14" s="3"/>
      <c r="E14" s="3"/>
      <c r="F14" s="635"/>
      <c r="G14" s="635"/>
    </row>
    <row r="15" spans="1:7">
      <c r="A15" s="447"/>
      <c r="B15" s="448"/>
      <c r="C15" s="448"/>
      <c r="D15" s="448"/>
      <c r="E15" s="448"/>
      <c r="F15" s="451"/>
      <c r="G15" s="451"/>
    </row>
    <row r="16" spans="1:7" ht="12.75" customHeight="1">
      <c r="A16" s="5" t="s">
        <v>802</v>
      </c>
      <c r="B16" s="5"/>
      <c r="C16" s="5"/>
      <c r="D16" s="5"/>
      <c r="E16" s="5"/>
      <c r="F16" s="5"/>
      <c r="G16" s="5"/>
    </row>
    <row r="17" spans="1:7">
      <c r="A17" s="5" t="s">
        <v>608</v>
      </c>
      <c r="B17" s="5"/>
      <c r="C17" s="5"/>
      <c r="D17" s="5"/>
      <c r="E17" s="5"/>
      <c r="F17" s="636"/>
      <c r="G17" s="636"/>
    </row>
    <row r="18" spans="1:7" ht="12.75" customHeight="1">
      <c r="A18" s="447"/>
      <c r="B18" s="450"/>
      <c r="C18" s="450"/>
      <c r="D18" s="637" t="s">
        <v>803</v>
      </c>
      <c r="E18" s="637"/>
      <c r="F18" s="637"/>
      <c r="G18" s="637"/>
    </row>
    <row r="19" spans="1:7" ht="67.5" customHeight="1">
      <c r="A19" s="452" t="s">
        <v>609</v>
      </c>
      <c r="B19" s="638" t="s">
        <v>610</v>
      </c>
      <c r="C19" s="639"/>
      <c r="D19" s="640"/>
      <c r="E19" s="453" t="s">
        <v>250</v>
      </c>
      <c r="F19" s="454" t="s">
        <v>175</v>
      </c>
      <c r="G19" s="454" t="s">
        <v>176</v>
      </c>
    </row>
    <row r="20" spans="1:7" s="446" customFormat="1" ht="12.75" customHeight="1">
      <c r="A20" s="454" t="s">
        <v>613</v>
      </c>
      <c r="B20" s="455" t="s">
        <v>251</v>
      </c>
      <c r="C20" s="456"/>
      <c r="D20" s="457"/>
      <c r="E20" s="458"/>
      <c r="F20" s="459">
        <f>F21+F27</f>
        <v>140375.99000000002</v>
      </c>
      <c r="G20" s="459">
        <f>G21+G27</f>
        <v>181481.3</v>
      </c>
    </row>
    <row r="21" spans="1:7" s="446" customFormat="1" ht="12.75" customHeight="1">
      <c r="A21" s="460" t="s">
        <v>615</v>
      </c>
      <c r="B21" s="461" t="s">
        <v>252</v>
      </c>
      <c r="C21" s="462"/>
      <c r="D21" s="463"/>
      <c r="E21" s="458"/>
      <c r="F21" s="464">
        <f>F22+F23+F24+F25</f>
        <v>0</v>
      </c>
      <c r="G21" s="464">
        <f>G22+G23+G24+G25</f>
        <v>0</v>
      </c>
    </row>
    <row r="22" spans="1:7" s="446" customFormat="1" ht="12.75" customHeight="1">
      <c r="A22" s="465" t="s">
        <v>253</v>
      </c>
      <c r="B22" s="466"/>
      <c r="C22" s="467" t="s">
        <v>17</v>
      </c>
      <c r="D22" s="468"/>
      <c r="E22" s="469"/>
      <c r="F22" s="470"/>
      <c r="G22" s="470"/>
    </row>
    <row r="23" spans="1:7" s="446" customFormat="1" ht="12.75" customHeight="1">
      <c r="A23" s="465" t="s">
        <v>254</v>
      </c>
      <c r="B23" s="466"/>
      <c r="C23" s="467" t="s">
        <v>18</v>
      </c>
      <c r="D23" s="471"/>
      <c r="E23" s="472"/>
      <c r="F23" s="470">
        <v>0</v>
      </c>
      <c r="G23" s="470">
        <v>0</v>
      </c>
    </row>
    <row r="24" spans="1:7" s="446" customFormat="1" ht="12.75" customHeight="1">
      <c r="A24" s="465" t="s">
        <v>255</v>
      </c>
      <c r="B24" s="466"/>
      <c r="C24" s="467" t="s">
        <v>19</v>
      </c>
      <c r="D24" s="471"/>
      <c r="E24" s="472"/>
      <c r="F24" s="470"/>
      <c r="G24" s="470"/>
    </row>
    <row r="25" spans="1:7" s="446" customFormat="1" ht="12.75" customHeight="1">
      <c r="A25" s="465" t="s">
        <v>256</v>
      </c>
      <c r="B25" s="466"/>
      <c r="C25" s="467" t="s">
        <v>257</v>
      </c>
      <c r="D25" s="471"/>
      <c r="E25" s="473"/>
      <c r="F25" s="470"/>
      <c r="G25" s="470"/>
    </row>
    <row r="26" spans="1:7" s="446" customFormat="1" ht="12.75" customHeight="1">
      <c r="A26" s="474" t="s">
        <v>258</v>
      </c>
      <c r="B26" s="466"/>
      <c r="C26" s="475" t="s">
        <v>21</v>
      </c>
      <c r="D26" s="468"/>
      <c r="E26" s="473"/>
      <c r="F26" s="476"/>
      <c r="G26" s="476"/>
    </row>
    <row r="27" spans="1:7" s="446" customFormat="1" ht="12.75" customHeight="1">
      <c r="A27" s="477" t="s">
        <v>617</v>
      </c>
      <c r="B27" s="478" t="s">
        <v>259</v>
      </c>
      <c r="C27" s="479"/>
      <c r="D27" s="480"/>
      <c r="E27" s="473"/>
      <c r="F27" s="464">
        <f>SUM(F29:F37)</f>
        <v>140375.99000000002</v>
      </c>
      <c r="G27" s="464">
        <f>SUM(G29:G37)</f>
        <v>181481.3</v>
      </c>
    </row>
    <row r="28" spans="1:7" s="446" customFormat="1" ht="12.75" customHeight="1">
      <c r="A28" s="465" t="s">
        <v>260</v>
      </c>
      <c r="B28" s="466"/>
      <c r="C28" s="467" t="s">
        <v>261</v>
      </c>
      <c r="D28" s="471"/>
      <c r="E28" s="472"/>
      <c r="F28" s="470"/>
      <c r="G28" s="470"/>
    </row>
    <row r="29" spans="1:7" s="446" customFormat="1" ht="12.75" customHeight="1">
      <c r="A29" s="465" t="s">
        <v>262</v>
      </c>
      <c r="B29" s="466"/>
      <c r="C29" s="467" t="s">
        <v>263</v>
      </c>
      <c r="D29" s="471"/>
      <c r="E29" s="472"/>
      <c r="F29" s="470">
        <v>110519.87</v>
      </c>
      <c r="G29" s="470">
        <v>142096.99</v>
      </c>
    </row>
    <row r="30" spans="1:7" s="446" customFormat="1" ht="12.75" customHeight="1">
      <c r="A30" s="465" t="s">
        <v>264</v>
      </c>
      <c r="B30" s="466"/>
      <c r="C30" s="467" t="s">
        <v>265</v>
      </c>
      <c r="D30" s="471"/>
      <c r="E30" s="472"/>
      <c r="F30" s="470">
        <v>22212.45</v>
      </c>
      <c r="G30" s="470">
        <v>29616.6</v>
      </c>
    </row>
    <row r="31" spans="1:7" s="446" customFormat="1" ht="12.75" customHeight="1">
      <c r="A31" s="465" t="s">
        <v>266</v>
      </c>
      <c r="B31" s="466"/>
      <c r="C31" s="467" t="s">
        <v>267</v>
      </c>
      <c r="D31" s="471"/>
      <c r="E31" s="472"/>
      <c r="F31" s="470"/>
      <c r="G31" s="470"/>
    </row>
    <row r="32" spans="1:7" s="446" customFormat="1" ht="12.75" customHeight="1">
      <c r="A32" s="465" t="s">
        <v>268</v>
      </c>
      <c r="B32" s="466"/>
      <c r="C32" s="467" t="s">
        <v>269</v>
      </c>
      <c r="D32" s="471"/>
      <c r="E32" s="472"/>
      <c r="F32" s="470">
        <v>6949.79</v>
      </c>
      <c r="G32" s="470">
        <v>8084.3</v>
      </c>
    </row>
    <row r="33" spans="1:7" s="446" customFormat="1" ht="12.75" customHeight="1">
      <c r="A33" s="465" t="s">
        <v>270</v>
      </c>
      <c r="B33" s="466"/>
      <c r="C33" s="467" t="s">
        <v>271</v>
      </c>
      <c r="D33" s="471"/>
      <c r="E33" s="472"/>
      <c r="F33" s="470"/>
      <c r="G33" s="470"/>
    </row>
    <row r="34" spans="1:7" s="446" customFormat="1" ht="12.75" customHeight="1">
      <c r="A34" s="465" t="s">
        <v>272</v>
      </c>
      <c r="B34" s="466"/>
      <c r="C34" s="467" t="s">
        <v>273</v>
      </c>
      <c r="D34" s="471"/>
      <c r="E34" s="472"/>
      <c r="F34" s="470"/>
      <c r="G34" s="470"/>
    </row>
    <row r="35" spans="1:7" s="446" customFormat="1" ht="12.75" customHeight="1">
      <c r="A35" s="465" t="s">
        <v>274</v>
      </c>
      <c r="B35" s="466"/>
      <c r="C35" s="467" t="s">
        <v>275</v>
      </c>
      <c r="D35" s="471"/>
      <c r="E35" s="472"/>
      <c r="F35" s="470">
        <v>693.88</v>
      </c>
      <c r="G35" s="470">
        <v>1683.41</v>
      </c>
    </row>
    <row r="36" spans="1:7" s="446" customFormat="1" ht="12.75" customHeight="1">
      <c r="A36" s="465" t="s">
        <v>276</v>
      </c>
      <c r="B36" s="481"/>
      <c r="C36" s="482" t="s">
        <v>277</v>
      </c>
      <c r="D36" s="483"/>
      <c r="E36" s="472"/>
      <c r="F36" s="470"/>
      <c r="G36" s="470"/>
    </row>
    <row r="37" spans="1:7" s="446" customFormat="1" ht="12.75" customHeight="1">
      <c r="A37" s="465" t="s">
        <v>278</v>
      </c>
      <c r="B37" s="466"/>
      <c r="C37" s="467" t="s">
        <v>279</v>
      </c>
      <c r="D37" s="471"/>
      <c r="E37" s="473"/>
      <c r="F37" s="470">
        <v>0</v>
      </c>
      <c r="G37" s="470">
        <v>0</v>
      </c>
    </row>
    <row r="38" spans="1:7" s="446" customFormat="1" ht="12.75" customHeight="1">
      <c r="A38" s="460" t="s">
        <v>619</v>
      </c>
      <c r="B38" s="484" t="s">
        <v>280</v>
      </c>
      <c r="C38" s="484"/>
      <c r="D38" s="473"/>
      <c r="E38" s="473"/>
      <c r="F38" s="470"/>
      <c r="G38" s="470"/>
    </row>
    <row r="39" spans="1:7" s="490" customFormat="1" ht="12.75" customHeight="1">
      <c r="A39" s="485" t="s">
        <v>627</v>
      </c>
      <c r="B39" s="494" t="s">
        <v>756</v>
      </c>
      <c r="C39" s="494"/>
      <c r="D39" s="514"/>
      <c r="E39" s="488"/>
      <c r="F39" s="566"/>
      <c r="G39" s="566"/>
    </row>
    <row r="40" spans="1:7" s="490" customFormat="1" ht="12.75" customHeight="1">
      <c r="A40" s="485" t="s">
        <v>335</v>
      </c>
      <c r="B40" s="481"/>
      <c r="C40" s="500" t="s">
        <v>760</v>
      </c>
      <c r="D40" s="547"/>
      <c r="E40" s="565"/>
      <c r="F40" s="489"/>
      <c r="G40" s="489"/>
    </row>
    <row r="41" spans="1:7" s="490" customFormat="1" ht="12.75" customHeight="1">
      <c r="A41" s="485" t="s">
        <v>337</v>
      </c>
      <c r="B41" s="481"/>
      <c r="C41" s="500" t="s">
        <v>281</v>
      </c>
      <c r="D41" s="547"/>
      <c r="E41" s="565"/>
      <c r="F41" s="489"/>
      <c r="G41" s="489"/>
    </row>
    <row r="42" spans="1:7" s="446" customFormat="1" ht="12.75" customHeight="1">
      <c r="A42" s="454" t="s">
        <v>623</v>
      </c>
      <c r="B42" s="525" t="s">
        <v>282</v>
      </c>
      <c r="C42" s="545"/>
      <c r="D42" s="546"/>
      <c r="E42" s="472"/>
      <c r="F42" s="459"/>
      <c r="G42" s="459"/>
    </row>
    <row r="43" spans="1:7" s="446" customFormat="1" ht="12.75" customHeight="1">
      <c r="A43" s="452" t="s">
        <v>629</v>
      </c>
      <c r="B43" s="491" t="s">
        <v>283</v>
      </c>
      <c r="C43" s="492"/>
      <c r="D43" s="493"/>
      <c r="E43" s="473"/>
      <c r="F43" s="459">
        <f>F44+F50+F51+F58+F59</f>
        <v>48591.140000000007</v>
      </c>
      <c r="G43" s="459">
        <f>G44+G50+G51+G58+G59</f>
        <v>38963.050000000003</v>
      </c>
    </row>
    <row r="44" spans="1:7" s="446" customFormat="1" ht="12.75" customHeight="1">
      <c r="A44" s="485" t="s">
        <v>615</v>
      </c>
      <c r="B44" s="494" t="s">
        <v>284</v>
      </c>
      <c r="C44" s="495"/>
      <c r="D44" s="496"/>
      <c r="E44" s="473"/>
      <c r="F44" s="476">
        <f>SUM(F45:F49)</f>
        <v>1249.5</v>
      </c>
      <c r="G44" s="476">
        <f>SUM(G45:G49)</f>
        <v>1345.87</v>
      </c>
    </row>
    <row r="45" spans="1:7" s="446" customFormat="1" ht="12.75" customHeight="1">
      <c r="A45" s="497" t="s">
        <v>253</v>
      </c>
      <c r="B45" s="495"/>
      <c r="C45" s="498" t="s">
        <v>140</v>
      </c>
      <c r="D45" s="499"/>
      <c r="E45" s="472"/>
      <c r="F45" s="470"/>
      <c r="G45" s="470"/>
    </row>
    <row r="46" spans="1:7" s="446" customFormat="1" ht="12.75" customHeight="1">
      <c r="A46" s="497" t="s">
        <v>254</v>
      </c>
      <c r="B46" s="481"/>
      <c r="C46" s="500" t="s">
        <v>141</v>
      </c>
      <c r="D46" s="501"/>
      <c r="E46" s="502"/>
      <c r="F46" s="470">
        <v>1249.5</v>
      </c>
      <c r="G46" s="470">
        <v>1345.87</v>
      </c>
    </row>
    <row r="47" spans="1:7" s="446" customFormat="1">
      <c r="A47" s="497" t="s">
        <v>255</v>
      </c>
      <c r="B47" s="503"/>
      <c r="C47" s="504" t="s">
        <v>142</v>
      </c>
      <c r="D47" s="505"/>
      <c r="E47" s="472"/>
      <c r="F47" s="470"/>
      <c r="G47" s="470"/>
    </row>
    <row r="48" spans="1:7" s="446" customFormat="1">
      <c r="A48" s="497" t="s">
        <v>256</v>
      </c>
      <c r="B48" s="481"/>
      <c r="C48" s="482" t="s">
        <v>285</v>
      </c>
      <c r="D48" s="483"/>
      <c r="E48" s="472"/>
      <c r="F48" s="470"/>
      <c r="G48" s="470"/>
    </row>
    <row r="49" spans="1:7" s="446" customFormat="1" ht="12.75" customHeight="1">
      <c r="A49" s="497" t="s">
        <v>258</v>
      </c>
      <c r="B49" s="492"/>
      <c r="C49" s="641" t="s">
        <v>144</v>
      </c>
      <c r="D49" s="642"/>
      <c r="E49" s="472"/>
      <c r="F49" s="470"/>
      <c r="G49" s="470"/>
    </row>
    <row r="50" spans="1:7" s="446" customFormat="1" ht="12.75" customHeight="1">
      <c r="A50" s="485" t="s">
        <v>617</v>
      </c>
      <c r="B50" s="506" t="s">
        <v>286</v>
      </c>
      <c r="C50" s="503"/>
      <c r="D50" s="507"/>
      <c r="E50" s="473"/>
      <c r="F50" s="476">
        <v>1011.36</v>
      </c>
      <c r="G50" s="476">
        <v>249.81</v>
      </c>
    </row>
    <row r="51" spans="1:7" s="446" customFormat="1" ht="12.75" customHeight="1">
      <c r="A51" s="485" t="s">
        <v>619</v>
      </c>
      <c r="B51" s="494" t="s">
        <v>287</v>
      </c>
      <c r="C51" s="495"/>
      <c r="D51" s="496"/>
      <c r="E51" s="473"/>
      <c r="F51" s="464">
        <f>SUM(F52:F57)</f>
        <v>39101.380000000005</v>
      </c>
      <c r="G51" s="464">
        <f>SUM(G52:G57)</f>
        <v>29990.520000000004</v>
      </c>
    </row>
    <row r="52" spans="1:7" s="446" customFormat="1" ht="12.75" customHeight="1">
      <c r="A52" s="497" t="s">
        <v>288</v>
      </c>
      <c r="B52" s="495"/>
      <c r="C52" s="508" t="s">
        <v>289</v>
      </c>
      <c r="D52" s="499"/>
      <c r="E52" s="473"/>
      <c r="F52" s="470"/>
      <c r="G52" s="470"/>
    </row>
    <row r="53" spans="1:7" s="446" customFormat="1" ht="12.75" customHeight="1">
      <c r="A53" s="509" t="s">
        <v>290</v>
      </c>
      <c r="B53" s="481"/>
      <c r="C53" s="482" t="s">
        <v>291</v>
      </c>
      <c r="D53" s="500"/>
      <c r="E53" s="510"/>
      <c r="F53" s="470">
        <v>0.76</v>
      </c>
      <c r="G53" s="470">
        <v>0.06</v>
      </c>
    </row>
    <row r="54" spans="1:7" s="446" customFormat="1" ht="12.75" customHeight="1">
      <c r="A54" s="497" t="s">
        <v>292</v>
      </c>
      <c r="B54" s="481"/>
      <c r="C54" s="482" t="s">
        <v>293</v>
      </c>
      <c r="D54" s="483"/>
      <c r="E54" s="511"/>
      <c r="F54" s="470"/>
      <c r="G54" s="470"/>
    </row>
    <row r="55" spans="1:7" s="446" customFormat="1" ht="12.75" customHeight="1">
      <c r="A55" s="497" t="s">
        <v>294</v>
      </c>
      <c r="B55" s="481"/>
      <c r="C55" s="641" t="s">
        <v>295</v>
      </c>
      <c r="D55" s="642"/>
      <c r="E55" s="511"/>
      <c r="F55" s="470">
        <v>7484.11</v>
      </c>
      <c r="G55" s="470">
        <v>7712.7</v>
      </c>
    </row>
    <row r="56" spans="1:7" s="446" customFormat="1" ht="12.75" customHeight="1">
      <c r="A56" s="497" t="s">
        <v>296</v>
      </c>
      <c r="B56" s="481"/>
      <c r="C56" s="482" t="s">
        <v>297</v>
      </c>
      <c r="D56" s="483"/>
      <c r="E56" s="511"/>
      <c r="F56" s="470">
        <v>30656.86</v>
      </c>
      <c r="G56" s="470">
        <v>20941.11</v>
      </c>
    </row>
    <row r="57" spans="1:7" s="446" customFormat="1" ht="12.75" customHeight="1">
      <c r="A57" s="497" t="s">
        <v>298</v>
      </c>
      <c r="B57" s="481"/>
      <c r="C57" s="482" t="s">
        <v>299</v>
      </c>
      <c r="D57" s="483"/>
      <c r="E57" s="473"/>
      <c r="F57" s="470">
        <v>959.65</v>
      </c>
      <c r="G57" s="470">
        <v>1336.65</v>
      </c>
    </row>
    <row r="58" spans="1:7" s="446" customFormat="1" ht="12.75" customHeight="1">
      <c r="A58" s="485" t="s">
        <v>627</v>
      </c>
      <c r="B58" s="486" t="s">
        <v>300</v>
      </c>
      <c r="C58" s="486"/>
      <c r="D58" s="487"/>
      <c r="E58" s="511"/>
      <c r="F58" s="512"/>
      <c r="G58" s="512"/>
    </row>
    <row r="59" spans="1:7" s="446" customFormat="1" ht="12.75" customHeight="1" thickBot="1">
      <c r="A59" s="513" t="s">
        <v>666</v>
      </c>
      <c r="B59" s="494" t="s">
        <v>301</v>
      </c>
      <c r="C59" s="494"/>
      <c r="D59" s="514"/>
      <c r="E59" s="515"/>
      <c r="F59" s="516">
        <v>7228.9</v>
      </c>
      <c r="G59" s="516">
        <v>7376.85</v>
      </c>
    </row>
    <row r="60" spans="1:7" s="446" customFormat="1" ht="12.75" customHeight="1" thickBot="1">
      <c r="A60" s="517"/>
      <c r="B60" s="518" t="s">
        <v>302</v>
      </c>
      <c r="C60" s="519"/>
      <c r="D60" s="520"/>
      <c r="E60" s="521"/>
      <c r="F60" s="522">
        <f>F20+F42+F43</f>
        <v>188967.13000000003</v>
      </c>
      <c r="G60" s="523">
        <f>G20+G42+G43</f>
        <v>220444.34999999998</v>
      </c>
    </row>
    <row r="61" spans="1:7" s="446" customFormat="1" ht="12.75" customHeight="1">
      <c r="A61" s="524" t="s">
        <v>631</v>
      </c>
      <c r="B61" s="525" t="s">
        <v>303</v>
      </c>
      <c r="C61" s="525"/>
      <c r="D61" s="526"/>
      <c r="E61" s="527"/>
      <c r="F61" s="528">
        <f>SUM(F62:F65)</f>
        <v>147604.88999999998</v>
      </c>
      <c r="G61" s="528">
        <f>SUM(G62:G65)</f>
        <v>188858.15</v>
      </c>
    </row>
    <row r="62" spans="1:7" s="446" customFormat="1" ht="12.75" customHeight="1">
      <c r="A62" s="460" t="s">
        <v>615</v>
      </c>
      <c r="B62" s="484" t="s">
        <v>653</v>
      </c>
      <c r="C62" s="484"/>
      <c r="D62" s="473"/>
      <c r="E62" s="473"/>
      <c r="F62" s="470">
        <v>5592.96</v>
      </c>
      <c r="G62" s="470">
        <v>5260.23</v>
      </c>
    </row>
    <row r="63" spans="1:7" s="446" customFormat="1" ht="12.75" customHeight="1">
      <c r="A63" s="477" t="s">
        <v>617</v>
      </c>
      <c r="B63" s="478" t="s">
        <v>304</v>
      </c>
      <c r="C63" s="479"/>
      <c r="D63" s="480"/>
      <c r="E63" s="527"/>
      <c r="F63" s="470">
        <v>56190.2</v>
      </c>
      <c r="G63" s="470">
        <v>74063.53</v>
      </c>
    </row>
    <row r="64" spans="1:7" s="446" customFormat="1" ht="12.75" customHeight="1">
      <c r="A64" s="460" t="s">
        <v>619</v>
      </c>
      <c r="B64" s="643" t="s">
        <v>305</v>
      </c>
      <c r="C64" s="644"/>
      <c r="D64" s="645"/>
      <c r="E64" s="473"/>
      <c r="F64" s="470">
        <v>2349.14</v>
      </c>
      <c r="G64" s="470">
        <v>2722.54</v>
      </c>
    </row>
    <row r="65" spans="1:7" s="446" customFormat="1" ht="12.75" customHeight="1">
      <c r="A65" s="460" t="s">
        <v>306</v>
      </c>
      <c r="B65" s="484" t="s">
        <v>222</v>
      </c>
      <c r="C65" s="466"/>
      <c r="D65" s="458"/>
      <c r="E65" s="473"/>
      <c r="F65" s="470">
        <v>83472.59</v>
      </c>
      <c r="G65" s="470">
        <v>106811.85</v>
      </c>
    </row>
    <row r="66" spans="1:7" s="446" customFormat="1" ht="12.75" customHeight="1">
      <c r="A66" s="454" t="s">
        <v>633</v>
      </c>
      <c r="B66" s="455" t="s">
        <v>307</v>
      </c>
      <c r="C66" s="456"/>
      <c r="D66" s="457"/>
      <c r="E66" s="473"/>
      <c r="F66" s="459">
        <f>F67+F71</f>
        <v>43634.159999999996</v>
      </c>
      <c r="G66" s="459">
        <f>G67+G71</f>
        <v>33835.760000000002</v>
      </c>
    </row>
    <row r="67" spans="1:7" s="446" customFormat="1" ht="12.75" customHeight="1">
      <c r="A67" s="460" t="s">
        <v>615</v>
      </c>
      <c r="B67" s="461" t="s">
        <v>308</v>
      </c>
      <c r="C67" s="529"/>
      <c r="D67" s="530"/>
      <c r="E67" s="473"/>
      <c r="F67" s="464">
        <f>SUM(F68:F70)</f>
        <v>0</v>
      </c>
      <c r="G67" s="464">
        <f>SUM(G68:G70)</f>
        <v>0</v>
      </c>
    </row>
    <row r="68" spans="1:7" s="446" customFormat="1">
      <c r="A68" s="465" t="s">
        <v>253</v>
      </c>
      <c r="B68" s="531"/>
      <c r="C68" s="467" t="s">
        <v>309</v>
      </c>
      <c r="D68" s="532"/>
      <c r="E68" s="511"/>
      <c r="F68" s="470"/>
      <c r="G68" s="470"/>
    </row>
    <row r="69" spans="1:7" s="446" customFormat="1" ht="12.75" customHeight="1">
      <c r="A69" s="465" t="s">
        <v>254</v>
      </c>
      <c r="B69" s="466"/>
      <c r="C69" s="467" t="s">
        <v>310</v>
      </c>
      <c r="D69" s="471"/>
      <c r="E69" s="473"/>
      <c r="F69" s="470"/>
      <c r="G69" s="470"/>
    </row>
    <row r="70" spans="1:7" s="446" customFormat="1" ht="12.75" customHeight="1">
      <c r="A70" s="465" t="s">
        <v>311</v>
      </c>
      <c r="B70" s="466"/>
      <c r="C70" s="467" t="s">
        <v>312</v>
      </c>
      <c r="D70" s="471"/>
      <c r="E70" s="533"/>
      <c r="F70" s="470"/>
      <c r="G70" s="470"/>
    </row>
    <row r="71" spans="1:7" s="537" customFormat="1" ht="12.75" customHeight="1">
      <c r="A71" s="485" t="s">
        <v>617</v>
      </c>
      <c r="B71" s="534" t="s">
        <v>313</v>
      </c>
      <c r="C71" s="535"/>
      <c r="D71" s="536"/>
      <c r="E71" s="487"/>
      <c r="F71" s="464">
        <f>F72+F73+F74+F75+F76+F79+F80+F81+F82+F83+F84+F85</f>
        <v>43634.159999999996</v>
      </c>
      <c r="G71" s="464">
        <f>G72+G73+G74+G75+G76+G79+G80+G81+G82+G83+G84+G85</f>
        <v>33835.760000000002</v>
      </c>
    </row>
    <row r="72" spans="1:7" s="446" customFormat="1" ht="12.75" customHeight="1">
      <c r="A72" s="465" t="s">
        <v>260</v>
      </c>
      <c r="B72" s="466"/>
      <c r="C72" s="467" t="s">
        <v>314</v>
      </c>
      <c r="D72" s="468"/>
      <c r="E72" s="473"/>
      <c r="F72" s="470"/>
      <c r="G72" s="470"/>
    </row>
    <row r="73" spans="1:7" s="446" customFormat="1" ht="12.75" customHeight="1">
      <c r="A73" s="465" t="s">
        <v>262</v>
      </c>
      <c r="B73" s="531"/>
      <c r="C73" s="467" t="s">
        <v>315</v>
      </c>
      <c r="D73" s="532"/>
      <c r="E73" s="511"/>
      <c r="F73" s="470"/>
      <c r="G73" s="470"/>
    </row>
    <row r="74" spans="1:7" s="446" customFormat="1">
      <c r="A74" s="465" t="s">
        <v>264</v>
      </c>
      <c r="B74" s="531"/>
      <c r="C74" s="467" t="s">
        <v>316</v>
      </c>
      <c r="D74" s="532"/>
      <c r="E74" s="511"/>
      <c r="F74" s="470"/>
      <c r="G74" s="470"/>
    </row>
    <row r="75" spans="1:7" s="446" customFormat="1">
      <c r="A75" s="538" t="s">
        <v>266</v>
      </c>
      <c r="B75" s="495"/>
      <c r="C75" s="498" t="s">
        <v>317</v>
      </c>
      <c r="D75" s="499"/>
      <c r="E75" s="511"/>
      <c r="F75" s="470"/>
      <c r="G75" s="470"/>
    </row>
    <row r="76" spans="1:7" s="446" customFormat="1">
      <c r="A76" s="460" t="s">
        <v>268</v>
      </c>
      <c r="B76" s="475"/>
      <c r="C76" s="475" t="s">
        <v>318</v>
      </c>
      <c r="D76" s="468"/>
      <c r="E76" s="539"/>
      <c r="F76" s="476"/>
      <c r="G76" s="476"/>
    </row>
    <row r="77" spans="1:7" s="446" customFormat="1" ht="12.75" customHeight="1">
      <c r="A77" s="540" t="s">
        <v>270</v>
      </c>
      <c r="B77" s="535"/>
      <c r="C77" s="541" t="s">
        <v>319</v>
      </c>
      <c r="D77" s="542"/>
      <c r="E77" s="473"/>
      <c r="F77" s="464">
        <f>F78+F79</f>
        <v>0</v>
      </c>
      <c r="G77" s="464">
        <f>G78+G79</f>
        <v>0</v>
      </c>
    </row>
    <row r="78" spans="1:7" s="446" customFormat="1" ht="12.75" customHeight="1">
      <c r="A78" s="497" t="s">
        <v>320</v>
      </c>
      <c r="B78" s="481"/>
      <c r="C78" s="500"/>
      <c r="D78" s="483" t="s">
        <v>321</v>
      </c>
      <c r="E78" s="511"/>
      <c r="F78" s="470"/>
      <c r="G78" s="470"/>
    </row>
    <row r="79" spans="1:7" s="446" customFormat="1" ht="12.75" customHeight="1">
      <c r="A79" s="497" t="s">
        <v>322</v>
      </c>
      <c r="B79" s="481"/>
      <c r="C79" s="500"/>
      <c r="D79" s="483" t="s">
        <v>323</v>
      </c>
      <c r="E79" s="472"/>
      <c r="F79" s="470"/>
      <c r="G79" s="470"/>
    </row>
    <row r="80" spans="1:7" s="446" customFormat="1" ht="12.75" customHeight="1">
      <c r="A80" s="497" t="s">
        <v>272</v>
      </c>
      <c r="B80" s="503"/>
      <c r="C80" s="504" t="s">
        <v>324</v>
      </c>
      <c r="D80" s="505"/>
      <c r="E80" s="472"/>
      <c r="F80" s="470"/>
      <c r="G80" s="470"/>
    </row>
    <row r="81" spans="1:8" s="446" customFormat="1" ht="12.75" customHeight="1">
      <c r="A81" s="497" t="s">
        <v>274</v>
      </c>
      <c r="B81" s="543"/>
      <c r="C81" s="482" t="s">
        <v>325</v>
      </c>
      <c r="D81" s="544"/>
      <c r="E81" s="511"/>
      <c r="F81" s="470"/>
      <c r="G81" s="470"/>
    </row>
    <row r="82" spans="1:8" s="446" customFormat="1" ht="12.75" customHeight="1">
      <c r="A82" s="497" t="s">
        <v>276</v>
      </c>
      <c r="B82" s="466"/>
      <c r="C82" s="467" t="s">
        <v>326</v>
      </c>
      <c r="D82" s="471"/>
      <c r="E82" s="511"/>
      <c r="F82" s="470">
        <v>10766.7</v>
      </c>
      <c r="G82" s="470">
        <v>18597.54</v>
      </c>
    </row>
    <row r="83" spans="1:8" s="446" customFormat="1" ht="12.75" customHeight="1">
      <c r="A83" s="497" t="s">
        <v>278</v>
      </c>
      <c r="B83" s="466"/>
      <c r="C83" s="467" t="s">
        <v>327</v>
      </c>
      <c r="D83" s="471"/>
      <c r="E83" s="511"/>
      <c r="F83" s="470"/>
      <c r="G83" s="470"/>
    </row>
    <row r="84" spans="1:8" s="446" customFormat="1" ht="12.75" customHeight="1">
      <c r="A84" s="465" t="s">
        <v>328</v>
      </c>
      <c r="B84" s="481"/>
      <c r="C84" s="482" t="s">
        <v>329</v>
      </c>
      <c r="D84" s="483"/>
      <c r="E84" s="511"/>
      <c r="F84" s="476">
        <v>28538.03</v>
      </c>
      <c r="G84" s="476">
        <v>11676.57</v>
      </c>
    </row>
    <row r="85" spans="1:8" s="446" customFormat="1" ht="12.75" customHeight="1">
      <c r="A85" s="465" t="s">
        <v>330</v>
      </c>
      <c r="B85" s="466"/>
      <c r="C85" s="467" t="s">
        <v>331</v>
      </c>
      <c r="D85" s="471"/>
      <c r="E85" s="533"/>
      <c r="F85" s="476">
        <v>4329.43</v>
      </c>
      <c r="G85" s="476">
        <v>3561.65</v>
      </c>
    </row>
    <row r="86" spans="1:8" s="446" customFormat="1" ht="12.75" customHeight="1">
      <c r="A86" s="454" t="s">
        <v>635</v>
      </c>
      <c r="B86" s="525" t="s">
        <v>332</v>
      </c>
      <c r="C86" s="545"/>
      <c r="D86" s="546"/>
      <c r="E86" s="533"/>
      <c r="F86" s="459">
        <f>F87+F88+F91+F92</f>
        <v>-2271.92</v>
      </c>
      <c r="G86" s="459">
        <f>G87+G88+G91+G92</f>
        <v>-2249.5600000000013</v>
      </c>
    </row>
    <row r="87" spans="1:8" s="446" customFormat="1" ht="12.75" customHeight="1">
      <c r="A87" s="460" t="s">
        <v>615</v>
      </c>
      <c r="B87" s="484" t="s">
        <v>229</v>
      </c>
      <c r="C87" s="466"/>
      <c r="D87" s="458"/>
      <c r="E87" s="533"/>
      <c r="F87" s="476"/>
      <c r="G87" s="476"/>
    </row>
    <row r="88" spans="1:8" s="446" customFormat="1" ht="12.75" customHeight="1">
      <c r="A88" s="460" t="s">
        <v>617</v>
      </c>
      <c r="B88" s="461" t="s">
        <v>333</v>
      </c>
      <c r="C88" s="529"/>
      <c r="D88" s="530"/>
      <c r="E88" s="473"/>
      <c r="F88" s="464">
        <f>F89+F90</f>
        <v>0</v>
      </c>
      <c r="G88" s="464">
        <f>G89+G90</f>
        <v>0</v>
      </c>
    </row>
    <row r="89" spans="1:8" s="446" customFormat="1" ht="12.75" customHeight="1">
      <c r="A89" s="465" t="s">
        <v>260</v>
      </c>
      <c r="B89" s="466"/>
      <c r="C89" s="467" t="s">
        <v>230</v>
      </c>
      <c r="D89" s="471"/>
      <c r="E89" s="473"/>
      <c r="F89" s="470"/>
      <c r="G89" s="470"/>
    </row>
    <row r="90" spans="1:8" s="446" customFormat="1" ht="12.75" customHeight="1">
      <c r="A90" s="465" t="s">
        <v>262</v>
      </c>
      <c r="B90" s="466"/>
      <c r="C90" s="467" t="s">
        <v>334</v>
      </c>
      <c r="D90" s="471"/>
      <c r="E90" s="473"/>
      <c r="F90" s="470"/>
      <c r="G90" s="470"/>
    </row>
    <row r="91" spans="1:8" s="446" customFormat="1" ht="12.75" customHeight="1">
      <c r="A91" s="485" t="s">
        <v>619</v>
      </c>
      <c r="B91" s="500" t="s">
        <v>232</v>
      </c>
      <c r="C91" s="500"/>
      <c r="D91" s="547"/>
      <c r="E91" s="473"/>
      <c r="F91" s="476"/>
      <c r="G91" s="476"/>
    </row>
    <row r="92" spans="1:8" s="446" customFormat="1" ht="12.75" customHeight="1">
      <c r="A92" s="477" t="s">
        <v>627</v>
      </c>
      <c r="B92" s="478" t="s">
        <v>233</v>
      </c>
      <c r="C92" s="479"/>
      <c r="D92" s="480"/>
      <c r="E92" s="473"/>
      <c r="F92" s="464">
        <f>F93+F94</f>
        <v>-2271.92</v>
      </c>
      <c r="G92" s="464">
        <f>G93+G94</f>
        <v>-2249.5600000000013</v>
      </c>
    </row>
    <row r="93" spans="1:8" s="446" customFormat="1" ht="12.75" customHeight="1">
      <c r="A93" s="465" t="s">
        <v>335</v>
      </c>
      <c r="B93" s="456"/>
      <c r="C93" s="467" t="s">
        <v>336</v>
      </c>
      <c r="D93" s="548"/>
      <c r="E93" s="472"/>
      <c r="F93" s="476">
        <v>-22.35</v>
      </c>
      <c r="G93" s="476">
        <v>-16752.740000000002</v>
      </c>
    </row>
    <row r="94" spans="1:8" s="446" customFormat="1" ht="12.75" customHeight="1">
      <c r="A94" s="465" t="s">
        <v>337</v>
      </c>
      <c r="B94" s="456"/>
      <c r="C94" s="467" t="s">
        <v>338</v>
      </c>
      <c r="D94" s="548"/>
      <c r="E94" s="472"/>
      <c r="F94" s="476">
        <v>-2249.5700000000002</v>
      </c>
      <c r="G94" s="476">
        <v>14503.18</v>
      </c>
    </row>
    <row r="95" spans="1:8" s="446" customFormat="1" ht="12.75" customHeight="1" thickBot="1">
      <c r="A95" s="549" t="s">
        <v>636</v>
      </c>
      <c r="B95" s="550" t="s">
        <v>339</v>
      </c>
      <c r="C95" s="551"/>
      <c r="D95" s="551"/>
      <c r="E95" s="552"/>
      <c r="F95" s="553"/>
      <c r="G95" s="553"/>
    </row>
    <row r="96" spans="1:8" s="446" customFormat="1" ht="25.5" customHeight="1" thickBot="1">
      <c r="A96" s="554"/>
      <c r="B96" s="646" t="s">
        <v>340</v>
      </c>
      <c r="C96" s="647"/>
      <c r="D96" s="648"/>
      <c r="E96" s="555"/>
      <c r="F96" s="556">
        <f>F61+F66+F86+F95</f>
        <v>188967.12999999998</v>
      </c>
      <c r="G96" s="523">
        <f>G61+G66+G86+G95</f>
        <v>220444.35</v>
      </c>
      <c r="H96" s="557">
        <f>F96-F60</f>
        <v>0</v>
      </c>
    </row>
    <row r="97" spans="1:7" s="446" customFormat="1">
      <c r="A97" s="558"/>
      <c r="B97" s="559"/>
      <c r="C97" s="559"/>
      <c r="D97" s="559"/>
      <c r="E97" s="559"/>
      <c r="F97" s="443"/>
      <c r="G97" s="443"/>
    </row>
    <row r="98" spans="1:7" s="446" customFormat="1" ht="12.75" customHeight="1">
      <c r="A98" s="445" t="s">
        <v>804</v>
      </c>
      <c r="B98" s="445"/>
      <c r="C98" s="445"/>
      <c r="D98" s="445"/>
      <c r="E98" s="449"/>
      <c r="F98" s="630" t="s">
        <v>805</v>
      </c>
      <c r="G98" s="630"/>
    </row>
    <row r="99" spans="1:7" s="446" customFormat="1">
      <c r="A99" s="649" t="s">
        <v>757</v>
      </c>
      <c r="B99" s="649"/>
      <c r="C99" s="649"/>
      <c r="D99" s="649"/>
      <c r="E99" s="649"/>
      <c r="F99" s="5" t="s">
        <v>641</v>
      </c>
      <c r="G99" s="5"/>
    </row>
    <row r="100" spans="1:7" s="446" customFormat="1">
      <c r="A100" s="650" t="s">
        <v>758</v>
      </c>
      <c r="B100" s="651"/>
      <c r="C100" s="651"/>
      <c r="D100" s="651"/>
      <c r="E100" s="562"/>
      <c r="F100" s="450"/>
      <c r="G100" s="450"/>
    </row>
    <row r="101" spans="1:7" s="446" customFormat="1">
      <c r="A101" s="560"/>
      <c r="B101" s="561"/>
      <c r="C101" s="561"/>
      <c r="D101" s="561"/>
      <c r="E101" s="562"/>
      <c r="F101" s="450"/>
      <c r="G101" s="450"/>
    </row>
    <row r="102" spans="1:7" s="446" customFormat="1" ht="12.75" customHeight="1">
      <c r="A102" s="563" t="s">
        <v>745</v>
      </c>
      <c r="B102" s="563"/>
      <c r="C102" s="563"/>
      <c r="D102" s="563"/>
      <c r="E102" s="564"/>
      <c r="F102" s="631" t="s">
        <v>746</v>
      </c>
      <c r="G102" s="631"/>
    </row>
    <row r="103" spans="1:7" s="446" customFormat="1" ht="12.75" customHeight="1">
      <c r="A103" s="652" t="s">
        <v>759</v>
      </c>
      <c r="B103" s="652"/>
      <c r="C103" s="652"/>
      <c r="D103" s="652"/>
      <c r="E103" s="652"/>
      <c r="F103" s="631" t="s">
        <v>641</v>
      </c>
      <c r="G103" s="631"/>
    </row>
    <row r="104" spans="1:7" s="446" customFormat="1">
      <c r="E104" s="443"/>
    </row>
    <row r="105" spans="1:7" s="446" customFormat="1">
      <c r="E105" s="443"/>
    </row>
    <row r="106" spans="1:7" s="446" customFormat="1">
      <c r="E106" s="443"/>
    </row>
    <row r="107" spans="1:7" s="446" customFormat="1">
      <c r="E107" s="443"/>
    </row>
    <row r="108" spans="1:7" s="446" customFormat="1">
      <c r="E108" s="443"/>
    </row>
    <row r="109" spans="1:7" s="446" customFormat="1">
      <c r="E109" s="443"/>
    </row>
    <row r="110" spans="1:7" s="446" customFormat="1">
      <c r="E110" s="443"/>
    </row>
    <row r="111" spans="1:7" s="446" customFormat="1">
      <c r="E111" s="443"/>
    </row>
    <row r="112" spans="1:7" s="446" customFormat="1">
      <c r="E112" s="443"/>
    </row>
    <row r="113" spans="5:5" s="446" customFormat="1">
      <c r="E113" s="443"/>
    </row>
    <row r="114" spans="5:5" s="446" customFormat="1">
      <c r="E114" s="443"/>
    </row>
    <row r="115" spans="5:5" s="446" customFormat="1">
      <c r="E115" s="443"/>
    </row>
    <row r="116" spans="5:5" s="446" customFormat="1">
      <c r="E116" s="443"/>
    </row>
    <row r="117" spans="5:5" s="446" customFormat="1">
      <c r="E117" s="443"/>
    </row>
    <row r="118" spans="5:5" s="446" customFormat="1">
      <c r="E118" s="443"/>
    </row>
    <row r="119" spans="5:5" s="446" customFormat="1">
      <c r="E119" s="443"/>
    </row>
    <row r="120" spans="5:5" s="446" customFormat="1">
      <c r="E120" s="443"/>
    </row>
    <row r="121" spans="5:5" s="446" customFormat="1">
      <c r="E121" s="443"/>
    </row>
    <row r="122" spans="5:5" s="446" customFormat="1">
      <c r="E122" s="443"/>
    </row>
    <row r="123" spans="5:5" s="446" customFormat="1">
      <c r="E123" s="443"/>
    </row>
    <row r="124" spans="5:5" s="446" customFormat="1">
      <c r="E124" s="443"/>
    </row>
  </sheetData>
  <mergeCells count="25">
    <mergeCell ref="F98:G98"/>
    <mergeCell ref="A99:E99"/>
    <mergeCell ref="F99:G99"/>
    <mergeCell ref="A100:D100"/>
    <mergeCell ref="F102:G102"/>
    <mergeCell ref="A103:E103"/>
    <mergeCell ref="F103:G103"/>
    <mergeCell ref="D18:G18"/>
    <mergeCell ref="B19:D19"/>
    <mergeCell ref="C49:D49"/>
    <mergeCell ref="C55:D55"/>
    <mergeCell ref="B64:D64"/>
    <mergeCell ref="B96:D96"/>
    <mergeCell ref="A10:G11"/>
    <mergeCell ref="A12:E12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</mergeCells>
  <printOptions horizontalCentered="1"/>
  <pageMargins left="0.78740157480314965" right="0.78740157480314965" top="0.98425196850393704" bottom="0.59055118110236227" header="0.31496062992125984" footer="0.11811023622047245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34"/>
    <pageSetUpPr fitToPage="1"/>
  </sheetPr>
  <dimension ref="A1:R56"/>
  <sheetViews>
    <sheetView topLeftCell="A48" workbookViewId="0">
      <selection activeCell="J30" sqref="J30:M30"/>
    </sheetView>
  </sheetViews>
  <sheetFormatPr defaultColWidth="9.109375" defaultRowHeight="13.2"/>
  <cols>
    <col min="1" max="1" width="4.5546875" style="23" customWidth="1"/>
    <col min="2" max="2" width="1.33203125" style="11" customWidth="1"/>
    <col min="3" max="3" width="1.5546875" style="11" customWidth="1"/>
    <col min="4" max="4" width="23.44140625" style="11" customWidth="1"/>
    <col min="5" max="5" width="6.44140625" style="11" customWidth="1"/>
    <col min="6" max="6" width="7.6640625" style="11" customWidth="1"/>
    <col min="7" max="8" width="10.109375" style="11" customWidth="1"/>
    <col min="9" max="9" width="8.33203125" style="11" customWidth="1"/>
    <col min="10" max="10" width="11.109375" style="11" customWidth="1"/>
    <col min="11" max="11" width="7.5546875" style="11" customWidth="1"/>
    <col min="12" max="12" width="8.33203125" style="11" customWidth="1"/>
    <col min="13" max="13" width="10.44140625" style="11" customWidth="1"/>
    <col min="14" max="14" width="8.33203125" style="11" customWidth="1"/>
    <col min="15" max="15" width="8.88671875" style="11" customWidth="1"/>
    <col min="16" max="16" width="10.44140625" style="11" customWidth="1"/>
    <col min="17" max="17" width="5.109375" style="11" customWidth="1"/>
    <col min="18" max="18" width="10.33203125" style="11" customWidth="1"/>
    <col min="19" max="16384" width="9.109375" style="11"/>
  </cols>
  <sheetData>
    <row r="1" spans="1:18">
      <c r="N1" s="22"/>
    </row>
    <row r="2" spans="1:18">
      <c r="A2" s="4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N2" s="44" t="s">
        <v>341</v>
      </c>
      <c r="O2" s="25"/>
      <c r="P2" s="25"/>
      <c r="Q2" s="25"/>
      <c r="R2" s="25"/>
    </row>
    <row r="3" spans="1:18" ht="14.25" customHeight="1">
      <c r="A3" s="45"/>
      <c r="B3" s="24"/>
      <c r="C3" s="24"/>
      <c r="D3" s="163" t="s">
        <v>744</v>
      </c>
      <c r="E3" s="24"/>
      <c r="F3" s="24"/>
      <c r="G3" s="24"/>
      <c r="H3" s="24"/>
      <c r="I3" s="24"/>
      <c r="J3" s="24"/>
      <c r="K3" s="24"/>
      <c r="L3" s="24"/>
      <c r="M3" s="45"/>
      <c r="N3" s="45" t="s">
        <v>733</v>
      </c>
      <c r="O3" s="45"/>
      <c r="P3" s="45"/>
      <c r="Q3" s="45"/>
    </row>
    <row r="4" spans="1:18" ht="4.5" customHeight="1">
      <c r="A4" s="4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45"/>
      <c r="N4" s="45"/>
      <c r="O4" s="45"/>
      <c r="P4" s="45"/>
      <c r="Q4" s="45"/>
      <c r="R4" s="45"/>
    </row>
    <row r="5" spans="1:18" ht="31.5" customHeight="1">
      <c r="A5" s="746" t="s">
        <v>342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</row>
    <row r="6" spans="1:18" s="435" customFormat="1">
      <c r="A6" s="433"/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</row>
    <row r="7" spans="1:18" ht="22.5" customHeight="1">
      <c r="A7" s="746" t="s">
        <v>815</v>
      </c>
      <c r="B7" s="746"/>
      <c r="C7" s="746"/>
      <c r="D7" s="746"/>
      <c r="E7" s="746"/>
      <c r="F7" s="746"/>
      <c r="G7" s="746"/>
      <c r="H7" s="746"/>
      <c r="I7" s="746"/>
      <c r="J7" s="746"/>
      <c r="K7" s="746"/>
      <c r="L7" s="746"/>
      <c r="M7" s="746"/>
      <c r="N7" s="746"/>
      <c r="O7" s="746"/>
      <c r="P7" s="746"/>
      <c r="Q7" s="746"/>
      <c r="R7" s="746"/>
    </row>
    <row r="8" spans="1:18">
      <c r="A8" s="45"/>
      <c r="B8" s="24"/>
      <c r="C8" s="24"/>
      <c r="D8" s="441" t="s">
        <v>806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27" customHeight="1">
      <c r="A9" s="733" t="s">
        <v>343</v>
      </c>
      <c r="B9" s="758" t="s">
        <v>610</v>
      </c>
      <c r="C9" s="758"/>
      <c r="D9" s="758"/>
      <c r="E9" s="733" t="s">
        <v>261</v>
      </c>
      <c r="F9" s="733" t="s">
        <v>263</v>
      </c>
      <c r="G9" s="733"/>
      <c r="H9" s="733" t="s">
        <v>344</v>
      </c>
      <c r="I9" s="733" t="s">
        <v>345</v>
      </c>
      <c r="J9" s="733" t="s">
        <v>269</v>
      </c>
      <c r="K9" s="733" t="s">
        <v>346</v>
      </c>
      <c r="L9" s="733" t="s">
        <v>347</v>
      </c>
      <c r="M9" s="733" t="s">
        <v>275</v>
      </c>
      <c r="N9" s="733" t="s">
        <v>348</v>
      </c>
      <c r="O9" s="733"/>
      <c r="P9" s="733" t="s">
        <v>349</v>
      </c>
      <c r="Q9" s="733" t="s">
        <v>350</v>
      </c>
      <c r="R9" s="733" t="s">
        <v>22</v>
      </c>
    </row>
    <row r="10" spans="1:18" ht="66">
      <c r="A10" s="733"/>
      <c r="B10" s="758"/>
      <c r="C10" s="758"/>
      <c r="D10" s="758"/>
      <c r="E10" s="733"/>
      <c r="F10" s="29" t="s">
        <v>351</v>
      </c>
      <c r="G10" s="29" t="s">
        <v>352</v>
      </c>
      <c r="H10" s="733"/>
      <c r="I10" s="733"/>
      <c r="J10" s="733"/>
      <c r="K10" s="733"/>
      <c r="L10" s="733"/>
      <c r="M10" s="733"/>
      <c r="N10" s="29" t="s">
        <v>353</v>
      </c>
      <c r="O10" s="29" t="s">
        <v>348</v>
      </c>
      <c r="P10" s="733"/>
      <c r="Q10" s="733"/>
      <c r="R10" s="733"/>
    </row>
    <row r="11" spans="1:18">
      <c r="A11" s="101">
        <v>1</v>
      </c>
      <c r="B11" s="790">
        <v>2</v>
      </c>
      <c r="C11" s="790"/>
      <c r="D11" s="790"/>
      <c r="E11" s="101">
        <v>3</v>
      </c>
      <c r="F11" s="101">
        <v>4</v>
      </c>
      <c r="G11" s="101">
        <v>5</v>
      </c>
      <c r="H11" s="101">
        <v>6</v>
      </c>
      <c r="I11" s="101">
        <v>7</v>
      </c>
      <c r="J11" s="101">
        <v>8</v>
      </c>
      <c r="K11" s="101">
        <v>9</v>
      </c>
      <c r="L11" s="101">
        <v>10</v>
      </c>
      <c r="M11" s="101">
        <v>11</v>
      </c>
      <c r="N11" s="101">
        <v>12</v>
      </c>
      <c r="O11" s="101">
        <v>13</v>
      </c>
      <c r="P11" s="101">
        <v>14</v>
      </c>
      <c r="Q11" s="101">
        <v>15</v>
      </c>
      <c r="R11" s="101">
        <v>16</v>
      </c>
    </row>
    <row r="12" spans="1:18" ht="39.9" customHeight="1">
      <c r="A12" s="139" t="s">
        <v>709</v>
      </c>
      <c r="B12" s="791" t="s">
        <v>28</v>
      </c>
      <c r="C12" s="792"/>
      <c r="D12" s="793"/>
      <c r="E12" s="78"/>
      <c r="F12" s="78"/>
      <c r="G12" s="78">
        <v>213017.12</v>
      </c>
      <c r="H12" s="78">
        <v>42455.76</v>
      </c>
      <c r="I12" s="78"/>
      <c r="J12" s="78">
        <v>53611.97</v>
      </c>
      <c r="K12" s="78"/>
      <c r="L12" s="78"/>
      <c r="M12" s="78">
        <v>15225.03</v>
      </c>
      <c r="N12" s="78"/>
      <c r="O12" s="78"/>
      <c r="P12" s="78"/>
      <c r="Q12" s="78"/>
      <c r="R12" s="78">
        <f>SUM(G12:Q12)</f>
        <v>324309.88</v>
      </c>
    </row>
    <row r="13" spans="1:18" ht="25.5" customHeight="1">
      <c r="A13" s="127" t="s">
        <v>724</v>
      </c>
      <c r="B13" s="140"/>
      <c r="C13" s="701" t="s">
        <v>354</v>
      </c>
      <c r="D13" s="707"/>
      <c r="E13" s="419">
        <f>SUM(E14:E15)</f>
        <v>0</v>
      </c>
      <c r="F13" s="419">
        <f t="shared" ref="F13:Q13" si="0">SUM(F14:F15)</f>
        <v>0</v>
      </c>
      <c r="G13" s="419">
        <f t="shared" si="0"/>
        <v>0</v>
      </c>
      <c r="H13" s="419">
        <f t="shared" si="0"/>
        <v>0</v>
      </c>
      <c r="I13" s="419">
        <f t="shared" si="0"/>
        <v>0</v>
      </c>
      <c r="J13" s="419">
        <f t="shared" si="0"/>
        <v>3349.5</v>
      </c>
      <c r="K13" s="419">
        <f t="shared" si="0"/>
        <v>0</v>
      </c>
      <c r="L13" s="419">
        <f t="shared" si="0"/>
        <v>0</v>
      </c>
      <c r="M13" s="419">
        <f t="shared" si="0"/>
        <v>0</v>
      </c>
      <c r="N13" s="419">
        <f t="shared" si="0"/>
        <v>0</v>
      </c>
      <c r="O13" s="419">
        <f t="shared" si="0"/>
        <v>0</v>
      </c>
      <c r="P13" s="419">
        <f t="shared" si="0"/>
        <v>0</v>
      </c>
      <c r="Q13" s="419">
        <f t="shared" si="0"/>
        <v>0</v>
      </c>
      <c r="R13" s="78">
        <f t="shared" ref="R13:R51" si="1">SUM(G13:Q13)</f>
        <v>3349.5</v>
      </c>
    </row>
    <row r="14" spans="1:18" ht="26.4">
      <c r="A14" s="141" t="s">
        <v>725</v>
      </c>
      <c r="B14" s="142" t="s">
        <v>355</v>
      </c>
      <c r="C14" s="143"/>
      <c r="D14" s="138" t="s">
        <v>30</v>
      </c>
      <c r="E14" s="419"/>
      <c r="F14" s="420"/>
      <c r="G14" s="420"/>
      <c r="H14" s="420"/>
      <c r="I14" s="420"/>
      <c r="J14" s="420">
        <v>3349.5</v>
      </c>
      <c r="K14" s="420"/>
      <c r="L14" s="420"/>
      <c r="M14" s="420"/>
      <c r="N14" s="420"/>
      <c r="O14" s="420"/>
      <c r="P14" s="420"/>
      <c r="Q14" s="420"/>
      <c r="R14" s="78">
        <f t="shared" si="1"/>
        <v>3349.5</v>
      </c>
    </row>
    <row r="15" spans="1:18" ht="26.4">
      <c r="A15" s="101" t="s">
        <v>726</v>
      </c>
      <c r="B15" s="143"/>
      <c r="C15" s="143"/>
      <c r="D15" s="144" t="s">
        <v>31</v>
      </c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78"/>
      <c r="Q15" s="78"/>
      <c r="R15" s="78">
        <f t="shared" si="1"/>
        <v>0</v>
      </c>
    </row>
    <row r="16" spans="1:18" ht="51" customHeight="1">
      <c r="A16" s="127" t="s">
        <v>32</v>
      </c>
      <c r="B16" s="706" t="s">
        <v>356</v>
      </c>
      <c r="C16" s="713"/>
      <c r="D16" s="788"/>
      <c r="E16" s="419">
        <f>SUM(E17:E19)</f>
        <v>0</v>
      </c>
      <c r="F16" s="419">
        <f t="shared" ref="F16:Q16" si="2">SUM(F17:F19)</f>
        <v>0</v>
      </c>
      <c r="G16" s="419">
        <f t="shared" si="2"/>
        <v>0</v>
      </c>
      <c r="H16" s="419">
        <f t="shared" si="2"/>
        <v>0</v>
      </c>
      <c r="I16" s="419">
        <f t="shared" si="2"/>
        <v>0</v>
      </c>
      <c r="J16" s="419">
        <f t="shared" si="2"/>
        <v>-2055.7199999999998</v>
      </c>
      <c r="K16" s="419">
        <f t="shared" si="2"/>
        <v>0</v>
      </c>
      <c r="L16" s="419">
        <f t="shared" si="2"/>
        <v>0</v>
      </c>
      <c r="M16" s="419">
        <f t="shared" si="2"/>
        <v>-566.21</v>
      </c>
      <c r="N16" s="419">
        <f t="shared" si="2"/>
        <v>0</v>
      </c>
      <c r="O16" s="419">
        <f t="shared" si="2"/>
        <v>0</v>
      </c>
      <c r="P16" s="419">
        <f t="shared" si="2"/>
        <v>0</v>
      </c>
      <c r="Q16" s="419">
        <f t="shared" si="2"/>
        <v>0</v>
      </c>
      <c r="R16" s="78">
        <f t="shared" si="1"/>
        <v>-2621.93</v>
      </c>
    </row>
    <row r="17" spans="1:18">
      <c r="A17" s="145" t="s">
        <v>34</v>
      </c>
      <c r="B17" s="146"/>
      <c r="C17" s="143"/>
      <c r="D17" s="138" t="s">
        <v>35</v>
      </c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78"/>
      <c r="Q17" s="78"/>
      <c r="R17" s="78">
        <f t="shared" si="1"/>
        <v>0</v>
      </c>
    </row>
    <row r="18" spans="1:18">
      <c r="A18" s="127" t="s">
        <v>36</v>
      </c>
      <c r="B18" s="146"/>
      <c r="C18" s="143"/>
      <c r="D18" s="138" t="s">
        <v>37</v>
      </c>
      <c r="E18" s="419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78"/>
      <c r="Q18" s="78"/>
      <c r="R18" s="78">
        <f t="shared" si="1"/>
        <v>0</v>
      </c>
    </row>
    <row r="19" spans="1:18">
      <c r="A19" s="127" t="s">
        <v>38</v>
      </c>
      <c r="B19" s="146"/>
      <c r="C19" s="143"/>
      <c r="D19" s="138" t="s">
        <v>39</v>
      </c>
      <c r="E19" s="419"/>
      <c r="F19" s="420"/>
      <c r="G19" s="420"/>
      <c r="H19" s="420"/>
      <c r="I19" s="420"/>
      <c r="J19" s="420">
        <v>-2055.7199999999998</v>
      </c>
      <c r="K19" s="420"/>
      <c r="L19" s="420"/>
      <c r="M19" s="420">
        <v>-566.21</v>
      </c>
      <c r="N19" s="420"/>
      <c r="O19" s="420"/>
      <c r="P19" s="78"/>
      <c r="Q19" s="78"/>
      <c r="R19" s="78">
        <f t="shared" si="1"/>
        <v>-2621.93</v>
      </c>
    </row>
    <row r="20" spans="1:18" ht="15" customHeight="1">
      <c r="A20" s="127" t="s">
        <v>40</v>
      </c>
      <c r="B20" s="140"/>
      <c r="C20" s="701" t="s">
        <v>41</v>
      </c>
      <c r="D20" s="707"/>
      <c r="E20" s="419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78"/>
      <c r="Q20" s="78"/>
      <c r="R20" s="78">
        <f t="shared" si="1"/>
        <v>0</v>
      </c>
    </row>
    <row r="21" spans="1:18" ht="54.9" customHeight="1">
      <c r="A21" s="139" t="s">
        <v>42</v>
      </c>
      <c r="B21" s="789" t="s">
        <v>43</v>
      </c>
      <c r="C21" s="789"/>
      <c r="D21" s="789"/>
      <c r="E21" s="78">
        <f>SUM(E12,E13-E16,E20)</f>
        <v>0</v>
      </c>
      <c r="F21" s="78">
        <f t="shared" ref="F21:Q21" si="3">SUM(F12,F13-F16,F20)</f>
        <v>0</v>
      </c>
      <c r="G21" s="78">
        <f t="shared" si="3"/>
        <v>213017.12</v>
      </c>
      <c r="H21" s="78">
        <f>SUM(H12,H13+H16,H20)</f>
        <v>42455.76</v>
      </c>
      <c r="I21" s="78">
        <f t="shared" si="3"/>
        <v>0</v>
      </c>
      <c r="J21" s="78">
        <f>SUM(J12,J13+J16,J20)</f>
        <v>54905.75</v>
      </c>
      <c r="K21" s="78">
        <f>SUM(K12,K13+K16,K20)</f>
        <v>0</v>
      </c>
      <c r="L21" s="78">
        <f>SUM(L12,L13+L16,L20)</f>
        <v>0</v>
      </c>
      <c r="M21" s="78">
        <f>SUM(M12,M13+M16,M20)</f>
        <v>14658.82</v>
      </c>
      <c r="N21" s="78">
        <f t="shared" si="3"/>
        <v>0</v>
      </c>
      <c r="O21" s="78">
        <f t="shared" si="3"/>
        <v>0</v>
      </c>
      <c r="P21" s="78">
        <f t="shared" si="3"/>
        <v>0</v>
      </c>
      <c r="Q21" s="78">
        <f t="shared" si="3"/>
        <v>0</v>
      </c>
      <c r="R21" s="78">
        <f t="shared" si="1"/>
        <v>325037.45</v>
      </c>
    </row>
    <row r="22" spans="1:18" ht="39.9" customHeight="1">
      <c r="A22" s="139" t="s">
        <v>44</v>
      </c>
      <c r="B22" s="704" t="s">
        <v>357</v>
      </c>
      <c r="C22" s="705"/>
      <c r="D22" s="784"/>
      <c r="E22" s="78" t="s">
        <v>46</v>
      </c>
      <c r="F22" s="78"/>
      <c r="G22" s="78">
        <v>-70920.13</v>
      </c>
      <c r="H22" s="78">
        <v>-12839.16</v>
      </c>
      <c r="I22" s="78">
        <v>0</v>
      </c>
      <c r="J22" s="78">
        <v>-45527.67</v>
      </c>
      <c r="K22" s="78">
        <v>0</v>
      </c>
      <c r="L22" s="78">
        <v>0</v>
      </c>
      <c r="M22" s="78">
        <v>-13541.62</v>
      </c>
      <c r="N22" s="421" t="s">
        <v>46</v>
      </c>
      <c r="O22" s="78"/>
      <c r="P22" s="78" t="s">
        <v>46</v>
      </c>
      <c r="Q22" s="78" t="s">
        <v>46</v>
      </c>
      <c r="R22" s="78">
        <f t="shared" si="1"/>
        <v>-142828.58000000002</v>
      </c>
    </row>
    <row r="23" spans="1:18" ht="39.9" customHeight="1">
      <c r="A23" s="145" t="s">
        <v>47</v>
      </c>
      <c r="B23" s="146"/>
      <c r="C23" s="701" t="s">
        <v>358</v>
      </c>
      <c r="D23" s="707"/>
      <c r="E23" s="420" t="s">
        <v>46</v>
      </c>
      <c r="F23" s="420"/>
      <c r="G23" s="420"/>
      <c r="H23" s="420"/>
      <c r="I23" s="420"/>
      <c r="J23" s="420"/>
      <c r="K23" s="420"/>
      <c r="L23" s="420"/>
      <c r="M23" s="420"/>
      <c r="N23" s="421" t="s">
        <v>46</v>
      </c>
      <c r="O23" s="420"/>
      <c r="P23" s="420" t="s">
        <v>46</v>
      </c>
      <c r="Q23" s="420" t="s">
        <v>46</v>
      </c>
      <c r="R23" s="78">
        <f t="shared" si="1"/>
        <v>0</v>
      </c>
    </row>
    <row r="24" spans="1:18" ht="38.25" customHeight="1">
      <c r="A24" s="145" t="s">
        <v>49</v>
      </c>
      <c r="B24" s="146"/>
      <c r="C24" s="701" t="s">
        <v>359</v>
      </c>
      <c r="D24" s="707"/>
      <c r="E24" s="420" t="s">
        <v>46</v>
      </c>
      <c r="F24" s="420"/>
      <c r="G24" s="420">
        <v>-31577.119999999999</v>
      </c>
      <c r="H24" s="420">
        <v>-7404.15</v>
      </c>
      <c r="I24" s="420"/>
      <c r="J24" s="420">
        <v>-4484.01</v>
      </c>
      <c r="K24" s="420"/>
      <c r="L24" s="420"/>
      <c r="M24" s="420">
        <v>-989.53</v>
      </c>
      <c r="N24" s="421" t="s">
        <v>46</v>
      </c>
      <c r="O24" s="420"/>
      <c r="P24" s="420" t="s">
        <v>46</v>
      </c>
      <c r="Q24" s="420" t="s">
        <v>46</v>
      </c>
      <c r="R24" s="78">
        <f t="shared" si="1"/>
        <v>-44454.81</v>
      </c>
    </row>
    <row r="25" spans="1:18" ht="51" customHeight="1">
      <c r="A25" s="145" t="s">
        <v>51</v>
      </c>
      <c r="B25" s="146"/>
      <c r="C25" s="701" t="s">
        <v>360</v>
      </c>
      <c r="D25" s="707"/>
      <c r="E25" s="420" t="s">
        <v>46</v>
      </c>
      <c r="F25" s="420">
        <f>SUM(F26:F28)</f>
        <v>0</v>
      </c>
      <c r="G25" s="420">
        <f t="shared" ref="G25:M25" si="4">SUM(G26:G28)</f>
        <v>0</v>
      </c>
      <c r="H25" s="420">
        <f t="shared" si="4"/>
        <v>0</v>
      </c>
      <c r="I25" s="420">
        <f t="shared" si="4"/>
        <v>0</v>
      </c>
      <c r="J25" s="420">
        <f t="shared" si="4"/>
        <v>2055.7199999999998</v>
      </c>
      <c r="K25" s="420">
        <f t="shared" si="4"/>
        <v>0</v>
      </c>
      <c r="L25" s="420">
        <f t="shared" si="4"/>
        <v>0</v>
      </c>
      <c r="M25" s="420">
        <f t="shared" si="4"/>
        <v>566.21</v>
      </c>
      <c r="N25" s="421" t="s">
        <v>46</v>
      </c>
      <c r="O25" s="420">
        <f>SUM(O26:O28)</f>
        <v>0</v>
      </c>
      <c r="P25" s="420" t="s">
        <v>46</v>
      </c>
      <c r="Q25" s="420" t="s">
        <v>46</v>
      </c>
      <c r="R25" s="78">
        <f t="shared" si="1"/>
        <v>2621.93</v>
      </c>
    </row>
    <row r="26" spans="1:18">
      <c r="A26" s="147" t="s">
        <v>53</v>
      </c>
      <c r="B26" s="148"/>
      <c r="C26" s="136"/>
      <c r="D26" s="149" t="s">
        <v>35</v>
      </c>
      <c r="E26" s="421" t="s">
        <v>46</v>
      </c>
      <c r="F26" s="420"/>
      <c r="G26" s="420"/>
      <c r="H26" s="420"/>
      <c r="I26" s="420"/>
      <c r="J26" s="420"/>
      <c r="K26" s="420"/>
      <c r="L26" s="420"/>
      <c r="M26" s="420"/>
      <c r="N26" s="421" t="s">
        <v>46</v>
      </c>
      <c r="O26" s="421"/>
      <c r="P26" s="421" t="s">
        <v>46</v>
      </c>
      <c r="Q26" s="421" t="s">
        <v>46</v>
      </c>
      <c r="R26" s="78">
        <f t="shared" si="1"/>
        <v>0</v>
      </c>
    </row>
    <row r="27" spans="1:18">
      <c r="A27" s="147" t="s">
        <v>54</v>
      </c>
      <c r="B27" s="148"/>
      <c r="C27" s="136"/>
      <c r="D27" s="149" t="s">
        <v>37</v>
      </c>
      <c r="E27" s="421" t="s">
        <v>46</v>
      </c>
      <c r="F27" s="420"/>
      <c r="G27" s="420"/>
      <c r="H27" s="420"/>
      <c r="I27" s="420"/>
      <c r="J27" s="420"/>
      <c r="K27" s="420"/>
      <c r="L27" s="420"/>
      <c r="M27" s="420"/>
      <c r="N27" s="421" t="s">
        <v>46</v>
      </c>
      <c r="O27" s="421"/>
      <c r="P27" s="421" t="s">
        <v>46</v>
      </c>
      <c r="Q27" s="421" t="s">
        <v>46</v>
      </c>
      <c r="R27" s="78">
        <f t="shared" si="1"/>
        <v>0</v>
      </c>
    </row>
    <row r="28" spans="1:18">
      <c r="A28" s="147" t="s">
        <v>55</v>
      </c>
      <c r="B28" s="148"/>
      <c r="C28" s="136"/>
      <c r="D28" s="149" t="s">
        <v>39</v>
      </c>
      <c r="E28" s="421" t="s">
        <v>46</v>
      </c>
      <c r="F28" s="420"/>
      <c r="G28" s="420"/>
      <c r="H28" s="420"/>
      <c r="I28" s="420"/>
      <c r="J28" s="420">
        <v>2055.7199999999998</v>
      </c>
      <c r="K28" s="420"/>
      <c r="L28" s="420"/>
      <c r="M28" s="420">
        <v>566.21</v>
      </c>
      <c r="N28" s="421" t="s">
        <v>46</v>
      </c>
      <c r="O28" s="421"/>
      <c r="P28" s="421" t="s">
        <v>46</v>
      </c>
      <c r="Q28" s="421" t="s">
        <v>46</v>
      </c>
      <c r="R28" s="78">
        <f t="shared" si="1"/>
        <v>2621.93</v>
      </c>
    </row>
    <row r="29" spans="1:18" ht="15" customHeight="1">
      <c r="A29" s="145" t="s">
        <v>56</v>
      </c>
      <c r="B29" s="148"/>
      <c r="C29" s="782" t="s">
        <v>41</v>
      </c>
      <c r="D29" s="783"/>
      <c r="E29" s="421" t="s">
        <v>46</v>
      </c>
      <c r="F29" s="420"/>
      <c r="G29" s="420"/>
      <c r="H29" s="420"/>
      <c r="I29" s="420"/>
      <c r="J29" s="420"/>
      <c r="K29" s="420"/>
      <c r="L29" s="420"/>
      <c r="M29" s="420"/>
      <c r="N29" s="421" t="s">
        <v>46</v>
      </c>
      <c r="O29" s="420"/>
      <c r="P29" s="420" t="s">
        <v>46</v>
      </c>
      <c r="Q29" s="420" t="s">
        <v>46</v>
      </c>
      <c r="R29" s="78">
        <f t="shared" si="1"/>
        <v>0</v>
      </c>
    </row>
    <row r="30" spans="1:18" ht="54.9" customHeight="1">
      <c r="A30" s="139" t="s">
        <v>57</v>
      </c>
      <c r="B30" s="704" t="s">
        <v>361</v>
      </c>
      <c r="C30" s="705"/>
      <c r="D30" s="784"/>
      <c r="E30" s="78" t="s">
        <v>46</v>
      </c>
      <c r="F30" s="78"/>
      <c r="G30" s="78">
        <f t="shared" ref="G30:M30" si="5">SUM(G22+G23+G24+G25)</f>
        <v>-102497.25</v>
      </c>
      <c r="H30" s="78">
        <f t="shared" si="5"/>
        <v>-20243.309999999998</v>
      </c>
      <c r="I30" s="78">
        <f t="shared" si="5"/>
        <v>0</v>
      </c>
      <c r="J30" s="78">
        <f t="shared" si="5"/>
        <v>-47955.96</v>
      </c>
      <c r="K30" s="78">
        <f t="shared" si="5"/>
        <v>0</v>
      </c>
      <c r="L30" s="78">
        <f t="shared" si="5"/>
        <v>0</v>
      </c>
      <c r="M30" s="78">
        <f t="shared" si="5"/>
        <v>-13964.940000000002</v>
      </c>
      <c r="N30" s="421" t="s">
        <v>46</v>
      </c>
      <c r="O30" s="78"/>
      <c r="P30" s="78" t="s">
        <v>46</v>
      </c>
      <c r="Q30" s="78" t="s">
        <v>46</v>
      </c>
      <c r="R30" s="78">
        <f t="shared" si="1"/>
        <v>-184661.46</v>
      </c>
    </row>
    <row r="31" spans="1:18" ht="39.9" customHeight="1">
      <c r="A31" s="139" t="s">
        <v>59</v>
      </c>
      <c r="B31" s="785" t="s">
        <v>60</v>
      </c>
      <c r="C31" s="786"/>
      <c r="D31" s="784"/>
      <c r="E31" s="78" t="s">
        <v>46</v>
      </c>
      <c r="F31" s="78"/>
      <c r="G31" s="78"/>
      <c r="H31" s="78"/>
      <c r="I31" s="422"/>
      <c r="J31" s="78"/>
      <c r="K31" s="78"/>
      <c r="L31" s="422"/>
      <c r="M31" s="78"/>
      <c r="N31" s="421" t="s">
        <v>46</v>
      </c>
      <c r="O31" s="78"/>
      <c r="P31" s="78"/>
      <c r="Q31" s="78"/>
      <c r="R31" s="78">
        <f t="shared" si="1"/>
        <v>0</v>
      </c>
    </row>
    <row r="32" spans="1:18" ht="39.9" customHeight="1">
      <c r="A32" s="145" t="s">
        <v>61</v>
      </c>
      <c r="B32" s="146"/>
      <c r="C32" s="701" t="s">
        <v>62</v>
      </c>
      <c r="D32" s="707"/>
      <c r="E32" s="420" t="s">
        <v>46</v>
      </c>
      <c r="F32" s="420"/>
      <c r="G32" s="420"/>
      <c r="H32" s="420"/>
      <c r="I32" s="423"/>
      <c r="J32" s="420"/>
      <c r="K32" s="420"/>
      <c r="L32" s="423"/>
      <c r="M32" s="420"/>
      <c r="N32" s="421" t="s">
        <v>46</v>
      </c>
      <c r="O32" s="420"/>
      <c r="P32" s="420"/>
      <c r="Q32" s="420"/>
      <c r="R32" s="78">
        <f t="shared" si="1"/>
        <v>0</v>
      </c>
    </row>
    <row r="33" spans="1:18" ht="29.25" customHeight="1">
      <c r="A33" s="145" t="s">
        <v>63</v>
      </c>
      <c r="B33" s="146"/>
      <c r="C33" s="701" t="s">
        <v>362</v>
      </c>
      <c r="D33" s="707"/>
      <c r="E33" s="424" t="s">
        <v>46</v>
      </c>
      <c r="F33" s="424"/>
      <c r="G33" s="424"/>
      <c r="H33" s="424"/>
      <c r="I33" s="425"/>
      <c r="J33" s="424"/>
      <c r="K33" s="424"/>
      <c r="L33" s="425"/>
      <c r="M33" s="424"/>
      <c r="N33" s="421" t="s">
        <v>46</v>
      </c>
      <c r="O33" s="424"/>
      <c r="P33" s="424"/>
      <c r="Q33" s="424"/>
      <c r="R33" s="78">
        <f t="shared" si="1"/>
        <v>0</v>
      </c>
    </row>
    <row r="34" spans="1:18" ht="39.75" customHeight="1">
      <c r="A34" s="145" t="s">
        <v>65</v>
      </c>
      <c r="B34" s="146"/>
      <c r="C34" s="701" t="s">
        <v>66</v>
      </c>
      <c r="D34" s="707"/>
      <c r="E34" s="420" t="s">
        <v>46</v>
      </c>
      <c r="F34" s="420"/>
      <c r="G34" s="420"/>
      <c r="H34" s="420"/>
      <c r="I34" s="423"/>
      <c r="J34" s="420"/>
      <c r="K34" s="420"/>
      <c r="L34" s="423"/>
      <c r="M34" s="420"/>
      <c r="N34" s="421" t="s">
        <v>46</v>
      </c>
      <c r="O34" s="420"/>
      <c r="P34" s="420"/>
      <c r="Q34" s="420"/>
      <c r="R34" s="78">
        <f t="shared" si="1"/>
        <v>0</v>
      </c>
    </row>
    <row r="35" spans="1:18" ht="45.75" customHeight="1">
      <c r="A35" s="145" t="s">
        <v>67</v>
      </c>
      <c r="B35" s="146"/>
      <c r="C35" s="701" t="s">
        <v>363</v>
      </c>
      <c r="D35" s="707"/>
      <c r="E35" s="420" t="s">
        <v>46</v>
      </c>
      <c r="F35" s="420">
        <f>SUM(F36:F38)</f>
        <v>0</v>
      </c>
      <c r="G35" s="420">
        <f t="shared" ref="G35:M35" si="6">SUM(G36:G38)</f>
        <v>0</v>
      </c>
      <c r="H35" s="420">
        <f t="shared" si="6"/>
        <v>0</v>
      </c>
      <c r="I35" s="420">
        <f t="shared" si="6"/>
        <v>0</v>
      </c>
      <c r="J35" s="420">
        <f t="shared" si="6"/>
        <v>0</v>
      </c>
      <c r="K35" s="420">
        <f t="shared" si="6"/>
        <v>0</v>
      </c>
      <c r="L35" s="420">
        <f t="shared" si="6"/>
        <v>0</v>
      </c>
      <c r="M35" s="420">
        <f t="shared" si="6"/>
        <v>0</v>
      </c>
      <c r="N35" s="421" t="s">
        <v>46</v>
      </c>
      <c r="O35" s="420">
        <f>SUM(O36:O38)</f>
        <v>0</v>
      </c>
      <c r="P35" s="420">
        <f>SUM(P36:P38)</f>
        <v>0</v>
      </c>
      <c r="Q35" s="420">
        <f>SUM(Q36:Q38)</f>
        <v>0</v>
      </c>
      <c r="R35" s="78">
        <f t="shared" si="1"/>
        <v>0</v>
      </c>
    </row>
    <row r="36" spans="1:18">
      <c r="A36" s="147" t="s">
        <v>69</v>
      </c>
      <c r="B36" s="148"/>
      <c r="C36" s="136"/>
      <c r="D36" s="149" t="s">
        <v>35</v>
      </c>
      <c r="E36" s="421" t="s">
        <v>46</v>
      </c>
      <c r="F36" s="420"/>
      <c r="G36" s="420"/>
      <c r="H36" s="420"/>
      <c r="I36" s="423"/>
      <c r="J36" s="420"/>
      <c r="K36" s="420"/>
      <c r="L36" s="423"/>
      <c r="M36" s="420"/>
      <c r="N36" s="421" t="s">
        <v>46</v>
      </c>
      <c r="O36" s="420"/>
      <c r="P36" s="420"/>
      <c r="Q36" s="420"/>
      <c r="R36" s="78">
        <f t="shared" si="1"/>
        <v>0</v>
      </c>
    </row>
    <row r="37" spans="1:18">
      <c r="A37" s="147" t="s">
        <v>70</v>
      </c>
      <c r="B37" s="148"/>
      <c r="C37" s="136"/>
      <c r="D37" s="149" t="s">
        <v>37</v>
      </c>
      <c r="E37" s="421" t="s">
        <v>46</v>
      </c>
      <c r="F37" s="420"/>
      <c r="G37" s="420"/>
      <c r="H37" s="420"/>
      <c r="I37" s="423"/>
      <c r="J37" s="420"/>
      <c r="K37" s="420"/>
      <c r="L37" s="423"/>
      <c r="M37" s="420"/>
      <c r="N37" s="421" t="s">
        <v>46</v>
      </c>
      <c r="O37" s="420"/>
      <c r="P37" s="420"/>
      <c r="Q37" s="420"/>
      <c r="R37" s="78">
        <f t="shared" si="1"/>
        <v>0</v>
      </c>
    </row>
    <row r="38" spans="1:18">
      <c r="A38" s="147" t="s">
        <v>71</v>
      </c>
      <c r="B38" s="148"/>
      <c r="C38" s="136"/>
      <c r="D38" s="149" t="s">
        <v>39</v>
      </c>
      <c r="E38" s="421" t="s">
        <v>46</v>
      </c>
      <c r="F38" s="420"/>
      <c r="G38" s="420"/>
      <c r="H38" s="420"/>
      <c r="I38" s="423"/>
      <c r="J38" s="420"/>
      <c r="K38" s="420"/>
      <c r="L38" s="423"/>
      <c r="M38" s="420"/>
      <c r="N38" s="421" t="s">
        <v>46</v>
      </c>
      <c r="O38" s="420"/>
      <c r="P38" s="420"/>
      <c r="Q38" s="420"/>
      <c r="R38" s="78">
        <f t="shared" si="1"/>
        <v>0</v>
      </c>
    </row>
    <row r="39" spans="1:18" ht="15" customHeight="1">
      <c r="A39" s="145" t="s">
        <v>72</v>
      </c>
      <c r="B39" s="148"/>
      <c r="C39" s="782" t="s">
        <v>41</v>
      </c>
      <c r="D39" s="783"/>
      <c r="E39" s="420" t="s">
        <v>46</v>
      </c>
      <c r="F39" s="420"/>
      <c r="G39" s="420"/>
      <c r="H39" s="420"/>
      <c r="I39" s="423"/>
      <c r="J39" s="423"/>
      <c r="K39" s="423"/>
      <c r="L39" s="423"/>
      <c r="M39" s="420"/>
      <c r="N39" s="421" t="s">
        <v>46</v>
      </c>
      <c r="O39" s="420"/>
      <c r="P39" s="420"/>
      <c r="Q39" s="420"/>
      <c r="R39" s="78">
        <f t="shared" si="1"/>
        <v>0</v>
      </c>
    </row>
    <row r="40" spans="1:18" ht="54.9" customHeight="1">
      <c r="A40" s="139" t="s">
        <v>73</v>
      </c>
      <c r="B40" s="781" t="s">
        <v>364</v>
      </c>
      <c r="C40" s="781"/>
      <c r="D40" s="781"/>
      <c r="E40" s="78" t="s">
        <v>46</v>
      </c>
      <c r="F40" s="78">
        <f>SUM(F31,F32,F33-F34-F35,F39)</f>
        <v>0</v>
      </c>
      <c r="G40" s="78">
        <f t="shared" ref="G40:M40" si="7">SUM(G31,G32,G33-G34-G35,G39)</f>
        <v>0</v>
      </c>
      <c r="H40" s="78">
        <f t="shared" si="7"/>
        <v>0</v>
      </c>
      <c r="I40" s="78">
        <f t="shared" si="7"/>
        <v>0</v>
      </c>
      <c r="J40" s="78">
        <f t="shared" si="7"/>
        <v>0</v>
      </c>
      <c r="K40" s="78">
        <f t="shared" si="7"/>
        <v>0</v>
      </c>
      <c r="L40" s="78">
        <f t="shared" si="7"/>
        <v>0</v>
      </c>
      <c r="M40" s="78">
        <f t="shared" si="7"/>
        <v>0</v>
      </c>
      <c r="N40" s="426" t="s">
        <v>46</v>
      </c>
      <c r="O40" s="78">
        <f>SUM(O31,O32,O33-O34-O35,O39)</f>
        <v>0</v>
      </c>
      <c r="P40" s="78">
        <f>SUM(P31,P32,P33-P34-P35,P39)</f>
        <v>0</v>
      </c>
      <c r="Q40" s="78">
        <f>SUM(Q31,Q32,Q33-Q34-Q35,Q39)</f>
        <v>0</v>
      </c>
      <c r="R40" s="78">
        <f t="shared" si="1"/>
        <v>0</v>
      </c>
    </row>
    <row r="41" spans="1:18" ht="30.75" customHeight="1">
      <c r="A41" s="139" t="s">
        <v>75</v>
      </c>
      <c r="B41" s="785" t="s">
        <v>365</v>
      </c>
      <c r="C41" s="786"/>
      <c r="D41" s="787"/>
      <c r="E41" s="78"/>
      <c r="F41" s="78" t="s">
        <v>46</v>
      </c>
      <c r="G41" s="78" t="s">
        <v>46</v>
      </c>
      <c r="H41" s="78" t="s">
        <v>46</v>
      </c>
      <c r="I41" s="78"/>
      <c r="J41" s="78" t="s">
        <v>46</v>
      </c>
      <c r="K41" s="78" t="s">
        <v>46</v>
      </c>
      <c r="L41" s="78"/>
      <c r="M41" s="78" t="s">
        <v>46</v>
      </c>
      <c r="N41" s="78"/>
      <c r="O41" s="78" t="s">
        <v>46</v>
      </c>
      <c r="P41" s="78" t="s">
        <v>46</v>
      </c>
      <c r="Q41" s="78" t="s">
        <v>46</v>
      </c>
      <c r="R41" s="78">
        <f t="shared" si="1"/>
        <v>0</v>
      </c>
    </row>
    <row r="42" spans="1:18" ht="45" customHeight="1">
      <c r="A42" s="145" t="s">
        <v>77</v>
      </c>
      <c r="B42" s="778" t="s">
        <v>366</v>
      </c>
      <c r="C42" s="779"/>
      <c r="D42" s="780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>
        <f t="shared" si="1"/>
        <v>0</v>
      </c>
    </row>
    <row r="43" spans="1:18" ht="39.9" customHeight="1">
      <c r="A43" s="145" t="s">
        <v>367</v>
      </c>
      <c r="B43" s="146"/>
      <c r="C43" s="701" t="s">
        <v>368</v>
      </c>
      <c r="D43" s="707"/>
      <c r="E43" s="420"/>
      <c r="F43" s="420" t="s">
        <v>46</v>
      </c>
      <c r="G43" s="420" t="s">
        <v>46</v>
      </c>
      <c r="H43" s="420" t="s">
        <v>46</v>
      </c>
      <c r="I43" s="420"/>
      <c r="J43" s="420" t="s">
        <v>46</v>
      </c>
      <c r="K43" s="420" t="s">
        <v>46</v>
      </c>
      <c r="L43" s="420"/>
      <c r="M43" s="420" t="s">
        <v>46</v>
      </c>
      <c r="N43" s="420"/>
      <c r="O43" s="420" t="s">
        <v>46</v>
      </c>
      <c r="P43" s="420" t="s">
        <v>46</v>
      </c>
      <c r="Q43" s="420" t="s">
        <v>46</v>
      </c>
      <c r="R43" s="78">
        <f t="shared" si="1"/>
        <v>0</v>
      </c>
    </row>
    <row r="44" spans="1:18" ht="45" customHeight="1">
      <c r="A44" s="145" t="s">
        <v>369</v>
      </c>
      <c r="B44" s="142"/>
      <c r="C44" s="701" t="s">
        <v>370</v>
      </c>
      <c r="D44" s="707"/>
      <c r="E44" s="421">
        <f>SUM(E45:E48)</f>
        <v>0</v>
      </c>
      <c r="F44" s="421" t="s">
        <v>46</v>
      </c>
      <c r="G44" s="421" t="s">
        <v>46</v>
      </c>
      <c r="H44" s="421" t="s">
        <v>46</v>
      </c>
      <c r="I44" s="421">
        <f>SUM(I45:I48)</f>
        <v>0</v>
      </c>
      <c r="J44" s="421" t="s">
        <v>46</v>
      </c>
      <c r="K44" s="421" t="s">
        <v>46</v>
      </c>
      <c r="L44" s="421">
        <f>SUM(L45:L48)</f>
        <v>0</v>
      </c>
      <c r="M44" s="421" t="s">
        <v>46</v>
      </c>
      <c r="N44" s="421">
        <f>SUM(N45:N48)</f>
        <v>0</v>
      </c>
      <c r="O44" s="421" t="s">
        <v>46</v>
      </c>
      <c r="P44" s="421" t="s">
        <v>46</v>
      </c>
      <c r="Q44" s="421" t="s">
        <v>46</v>
      </c>
      <c r="R44" s="78">
        <f t="shared" si="1"/>
        <v>0</v>
      </c>
    </row>
    <row r="45" spans="1:18">
      <c r="A45" s="147" t="s">
        <v>371</v>
      </c>
      <c r="B45" s="150"/>
      <c r="C45" s="136"/>
      <c r="D45" s="149" t="s">
        <v>35</v>
      </c>
      <c r="E45" s="421"/>
      <c r="F45" s="421" t="s">
        <v>46</v>
      </c>
      <c r="G45" s="421" t="s">
        <v>46</v>
      </c>
      <c r="H45" s="421" t="s">
        <v>46</v>
      </c>
      <c r="I45" s="421"/>
      <c r="J45" s="421" t="s">
        <v>46</v>
      </c>
      <c r="K45" s="421" t="s">
        <v>46</v>
      </c>
      <c r="L45" s="421"/>
      <c r="M45" s="421" t="s">
        <v>46</v>
      </c>
      <c r="N45" s="421"/>
      <c r="O45" s="421" t="s">
        <v>46</v>
      </c>
      <c r="P45" s="421" t="s">
        <v>46</v>
      </c>
      <c r="Q45" s="421" t="s">
        <v>46</v>
      </c>
      <c r="R45" s="78">
        <f t="shared" si="1"/>
        <v>0</v>
      </c>
    </row>
    <row r="46" spans="1:18">
      <c r="A46" s="147" t="s">
        <v>372</v>
      </c>
      <c r="B46" s="150"/>
      <c r="C46" s="136"/>
      <c r="D46" s="149" t="s">
        <v>37</v>
      </c>
      <c r="E46" s="421"/>
      <c r="F46" s="421" t="s">
        <v>46</v>
      </c>
      <c r="G46" s="421" t="s">
        <v>46</v>
      </c>
      <c r="H46" s="421" t="s">
        <v>46</v>
      </c>
      <c r="I46" s="421"/>
      <c r="J46" s="421" t="s">
        <v>46</v>
      </c>
      <c r="K46" s="421" t="s">
        <v>46</v>
      </c>
      <c r="L46" s="421"/>
      <c r="M46" s="421" t="s">
        <v>46</v>
      </c>
      <c r="N46" s="421"/>
      <c r="O46" s="421" t="s">
        <v>46</v>
      </c>
      <c r="P46" s="421" t="s">
        <v>46</v>
      </c>
      <c r="Q46" s="421" t="s">
        <v>46</v>
      </c>
      <c r="R46" s="78">
        <f t="shared" si="1"/>
        <v>0</v>
      </c>
    </row>
    <row r="47" spans="1:18">
      <c r="A47" s="147" t="s">
        <v>373</v>
      </c>
      <c r="B47" s="150"/>
      <c r="C47" s="136"/>
      <c r="D47" s="149" t="s">
        <v>39</v>
      </c>
      <c r="E47" s="421"/>
      <c r="F47" s="421" t="s">
        <v>46</v>
      </c>
      <c r="G47" s="421" t="s">
        <v>46</v>
      </c>
      <c r="H47" s="421" t="s">
        <v>46</v>
      </c>
      <c r="I47" s="421"/>
      <c r="J47" s="421" t="s">
        <v>46</v>
      </c>
      <c r="K47" s="421" t="s">
        <v>46</v>
      </c>
      <c r="L47" s="421"/>
      <c r="M47" s="421" t="s">
        <v>46</v>
      </c>
      <c r="N47" s="421"/>
      <c r="O47" s="421" t="s">
        <v>46</v>
      </c>
      <c r="P47" s="421" t="s">
        <v>46</v>
      </c>
      <c r="Q47" s="421" t="s">
        <v>46</v>
      </c>
      <c r="R47" s="78">
        <f t="shared" si="1"/>
        <v>0</v>
      </c>
    </row>
    <row r="48" spans="1:18" ht="15" customHeight="1">
      <c r="A48" s="145" t="s">
        <v>374</v>
      </c>
      <c r="B48" s="148"/>
      <c r="C48" s="782" t="s">
        <v>41</v>
      </c>
      <c r="D48" s="783"/>
      <c r="E48" s="420"/>
      <c r="F48" s="420" t="s">
        <v>46</v>
      </c>
      <c r="G48" s="420" t="s">
        <v>46</v>
      </c>
      <c r="H48" s="420" t="s">
        <v>46</v>
      </c>
      <c r="I48" s="420"/>
      <c r="J48" s="420" t="s">
        <v>46</v>
      </c>
      <c r="K48" s="420" t="s">
        <v>46</v>
      </c>
      <c r="L48" s="420"/>
      <c r="M48" s="420" t="s">
        <v>46</v>
      </c>
      <c r="N48" s="420"/>
      <c r="O48" s="420" t="s">
        <v>46</v>
      </c>
      <c r="P48" s="420" t="s">
        <v>46</v>
      </c>
      <c r="Q48" s="420" t="s">
        <v>46</v>
      </c>
      <c r="R48" s="78">
        <f t="shared" si="1"/>
        <v>0</v>
      </c>
    </row>
    <row r="49" spans="1:18" ht="41.25" customHeight="1">
      <c r="A49" s="139" t="s">
        <v>375</v>
      </c>
      <c r="B49" s="704" t="s">
        <v>376</v>
      </c>
      <c r="C49" s="705"/>
      <c r="D49" s="784"/>
      <c r="E49" s="426">
        <f>SUM(E41,E42-E43-E44,E48)</f>
        <v>0</v>
      </c>
      <c r="F49" s="426" t="s">
        <v>46</v>
      </c>
      <c r="G49" s="426" t="s">
        <v>46</v>
      </c>
      <c r="H49" s="426" t="s">
        <v>46</v>
      </c>
      <c r="I49" s="426">
        <f>SUM(I41,I42-I43-I44,I48)</f>
        <v>0</v>
      </c>
      <c r="J49" s="426" t="s">
        <v>46</v>
      </c>
      <c r="K49" s="426" t="s">
        <v>46</v>
      </c>
      <c r="L49" s="426">
        <f>SUM(L41,L42-L43-L44,L48)</f>
        <v>0</v>
      </c>
      <c r="M49" s="426" t="s">
        <v>46</v>
      </c>
      <c r="N49" s="426">
        <f>SUM(N41,N42-N43-N44,N48)</f>
        <v>0</v>
      </c>
      <c r="O49" s="426" t="s">
        <v>46</v>
      </c>
      <c r="P49" s="426" t="s">
        <v>46</v>
      </c>
      <c r="Q49" s="426" t="s">
        <v>46</v>
      </c>
      <c r="R49" s="78">
        <f t="shared" si="1"/>
        <v>0</v>
      </c>
    </row>
    <row r="50" spans="1:18" ht="54.9" customHeight="1">
      <c r="A50" s="139" t="s">
        <v>377</v>
      </c>
      <c r="B50" s="781" t="s">
        <v>378</v>
      </c>
      <c r="C50" s="781"/>
      <c r="D50" s="781"/>
      <c r="E50" s="78">
        <f>SUM(E21+E49)</f>
        <v>0</v>
      </c>
      <c r="F50" s="78">
        <f>SUM(F21-F30-F40)</f>
        <v>0</v>
      </c>
      <c r="G50" s="78">
        <f>SUM(G21+G30+G40)</f>
        <v>110519.87</v>
      </c>
      <c r="H50" s="78">
        <f>SUM(H21+H30+H40)</f>
        <v>22212.450000000004</v>
      </c>
      <c r="I50" s="78">
        <f t="shared" ref="I50:O50" si="8">SUM(I21-I30-I40)</f>
        <v>0</v>
      </c>
      <c r="J50" s="78">
        <f>SUM(J21+J30+J40)</f>
        <v>6949.7900000000009</v>
      </c>
      <c r="K50" s="78">
        <f t="shared" si="8"/>
        <v>0</v>
      </c>
      <c r="L50" s="78">
        <f t="shared" si="8"/>
        <v>0</v>
      </c>
      <c r="M50" s="78">
        <f>SUM(M21+M30+M40)</f>
        <v>693.87999999999738</v>
      </c>
      <c r="N50" s="78">
        <f>SUM(N21+N49)</f>
        <v>0</v>
      </c>
      <c r="O50" s="78">
        <f t="shared" si="8"/>
        <v>0</v>
      </c>
      <c r="P50" s="78">
        <f>SUM(P21-P40)</f>
        <v>0</v>
      </c>
      <c r="Q50" s="78">
        <f>SUM(Q21-Q40)</f>
        <v>0</v>
      </c>
      <c r="R50" s="78">
        <f t="shared" si="1"/>
        <v>140375.99000000002</v>
      </c>
    </row>
    <row r="51" spans="1:18" ht="54.9" customHeight="1">
      <c r="A51" s="139" t="s">
        <v>379</v>
      </c>
      <c r="B51" s="781" t="s">
        <v>380</v>
      </c>
      <c r="C51" s="781"/>
      <c r="D51" s="781"/>
      <c r="E51" s="78"/>
      <c r="F51" s="78">
        <f>SUM(F12-F22-F31)</f>
        <v>0</v>
      </c>
      <c r="G51" s="78">
        <f>SUM(G12+G22+G31)</f>
        <v>142096.99</v>
      </c>
      <c r="H51" s="78">
        <f>SUM(H12+H22+H31)</f>
        <v>29616.600000000002</v>
      </c>
      <c r="I51" s="78">
        <f t="shared" ref="I51:O51" si="9">SUM(I12-I22-I31)</f>
        <v>0</v>
      </c>
      <c r="J51" s="78">
        <f>SUM(J12+J22+J31)</f>
        <v>8084.3000000000029</v>
      </c>
      <c r="K51" s="78">
        <f t="shared" si="9"/>
        <v>0</v>
      </c>
      <c r="L51" s="78">
        <f t="shared" si="9"/>
        <v>0</v>
      </c>
      <c r="M51" s="78">
        <f>SUM(M12+M22+M31)</f>
        <v>1683.4099999999999</v>
      </c>
      <c r="N51" s="78">
        <f>SUM(N12+N41)</f>
        <v>0</v>
      </c>
      <c r="O51" s="78">
        <f t="shared" si="9"/>
        <v>0</v>
      </c>
      <c r="P51" s="78">
        <f>SUM(P12-P31)</f>
        <v>0</v>
      </c>
      <c r="Q51" s="78">
        <f>SUM(Q12-Q31)</f>
        <v>0</v>
      </c>
      <c r="R51" s="78">
        <f t="shared" si="1"/>
        <v>181481.30000000002</v>
      </c>
    </row>
    <row r="52" spans="1:18">
      <c r="A52" s="45" t="s">
        <v>381</v>
      </c>
      <c r="B52" s="45"/>
      <c r="C52" s="45"/>
      <c r="D52" s="45"/>
      <c r="E52" s="45"/>
      <c r="F52" s="45"/>
      <c r="G52" s="45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>
      <c r="A53" s="45" t="s">
        <v>382</v>
      </c>
      <c r="B53" s="45"/>
      <c r="C53" s="45"/>
      <c r="D53" s="45"/>
      <c r="E53" s="45"/>
      <c r="F53" s="45"/>
      <c r="G53" s="45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>
      <c r="A54" s="4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>
      <c r="A55" s="4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3.8">
      <c r="D56" s="21" t="s">
        <v>745</v>
      </c>
      <c r="E56" s="21"/>
      <c r="F56" s="23"/>
      <c r="G56" s="39"/>
      <c r="H56" s="39"/>
      <c r="I56" s="39"/>
      <c r="J56" s="39"/>
      <c r="K56" s="21" t="s">
        <v>746</v>
      </c>
      <c r="L56" s="39"/>
    </row>
  </sheetData>
  <mergeCells count="43"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  <mergeCell ref="Q9:Q10"/>
    <mergeCell ref="R9:R10"/>
    <mergeCell ref="B11:D11"/>
    <mergeCell ref="B12:D12"/>
    <mergeCell ref="L9:L10"/>
    <mergeCell ref="M9:M10"/>
    <mergeCell ref="N9:O9"/>
    <mergeCell ref="P9:P10"/>
    <mergeCell ref="C13:D13"/>
    <mergeCell ref="B16:D16"/>
    <mergeCell ref="C20:D20"/>
    <mergeCell ref="B21:D21"/>
    <mergeCell ref="B22:D22"/>
    <mergeCell ref="C23:D23"/>
    <mergeCell ref="C24:D24"/>
    <mergeCell ref="C25:D25"/>
    <mergeCell ref="C29:D29"/>
    <mergeCell ref="B30:D30"/>
    <mergeCell ref="B31:D31"/>
    <mergeCell ref="C32:D32"/>
    <mergeCell ref="C33:D33"/>
    <mergeCell ref="C34:D34"/>
    <mergeCell ref="C35:D35"/>
    <mergeCell ref="C39:D39"/>
    <mergeCell ref="B40:D40"/>
    <mergeCell ref="B41:D41"/>
    <mergeCell ref="B42:D42"/>
    <mergeCell ref="C43:D43"/>
    <mergeCell ref="B51:D51"/>
    <mergeCell ref="C44:D44"/>
    <mergeCell ref="C48:D48"/>
    <mergeCell ref="B49:D49"/>
    <mergeCell ref="B50:D50"/>
  </mergeCells>
  <phoneticPr fontId="6" type="noConversion"/>
  <pageMargins left="0.15748031496062992" right="0.15748031496062992" top="0.98425196850393704" bottom="0.98425196850393704" header="0" footer="0"/>
  <pageSetup paperSize="9" scale="95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 enableFormatConditionsCalculation="0">
    <tabColor indexed="34"/>
  </sheetPr>
  <dimension ref="A1:M46"/>
  <sheetViews>
    <sheetView topLeftCell="A34" workbookViewId="0">
      <selection activeCell="D46" sqref="D46:K46"/>
    </sheetView>
  </sheetViews>
  <sheetFormatPr defaultColWidth="9.109375" defaultRowHeight="13.2"/>
  <cols>
    <col min="1" max="1" width="5.44140625" style="42" customWidth="1"/>
    <col min="2" max="2" width="0.33203125" style="42" customWidth="1"/>
    <col min="3" max="3" width="2" style="42" customWidth="1"/>
    <col min="4" max="4" width="32.5546875" style="42" customWidth="1"/>
    <col min="5" max="5" width="7.6640625" style="42" customWidth="1"/>
    <col min="6" max="8" width="12" style="42" customWidth="1"/>
    <col min="9" max="9" width="13.33203125" style="42" customWidth="1"/>
    <col min="10" max="11" width="12" style="42" customWidth="1"/>
    <col min="12" max="12" width="8.44140625" style="42" bestFit="1" customWidth="1"/>
    <col min="13" max="13" width="8.33203125" style="42" bestFit="1" customWidth="1"/>
    <col min="14" max="14" width="8.6640625" style="42" customWidth="1"/>
    <col min="15" max="16384" width="9.109375" style="42"/>
  </cols>
  <sheetData>
    <row r="1" spans="1:13">
      <c r="J1" s="43"/>
    </row>
    <row r="2" spans="1:13">
      <c r="J2" s="44" t="s">
        <v>732</v>
      </c>
    </row>
    <row r="3" spans="1:13">
      <c r="J3" s="45" t="s">
        <v>733</v>
      </c>
    </row>
    <row r="4" spans="1:13" ht="15.6">
      <c r="D4" s="163" t="s">
        <v>744</v>
      </c>
    </row>
    <row r="5" spans="1:13" ht="30" customHeight="1">
      <c r="A5" s="794" t="s">
        <v>16</v>
      </c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</row>
    <row r="6" spans="1:13">
      <c r="D6" s="795"/>
      <c r="E6" s="795"/>
      <c r="F6" s="795"/>
      <c r="G6" s="795"/>
      <c r="H6" s="795"/>
      <c r="I6" s="795"/>
      <c r="J6" s="795"/>
      <c r="K6" s="795"/>
      <c r="L6" s="795"/>
      <c r="M6" s="795"/>
    </row>
    <row r="7" spans="1:13" ht="12.75" customHeight="1">
      <c r="A7" s="773" t="s">
        <v>816</v>
      </c>
      <c r="B7" s="773"/>
      <c r="C7" s="773"/>
      <c r="D7" s="773"/>
      <c r="E7" s="773"/>
      <c r="F7" s="773"/>
      <c r="G7" s="773"/>
      <c r="H7" s="773"/>
      <c r="I7" s="773"/>
      <c r="J7" s="773"/>
      <c r="K7" s="773"/>
      <c r="L7" s="773"/>
      <c r="M7" s="773"/>
    </row>
    <row r="8" spans="1:13">
      <c r="D8" s="334" t="s">
        <v>806</v>
      </c>
    </row>
    <row r="9" spans="1:13" ht="27" customHeight="1">
      <c r="A9" s="796" t="s">
        <v>609</v>
      </c>
      <c r="B9" s="798" t="s">
        <v>610</v>
      </c>
      <c r="C9" s="799"/>
      <c r="D9" s="800"/>
      <c r="E9" s="796" t="s">
        <v>17</v>
      </c>
      <c r="F9" s="796" t="s">
        <v>18</v>
      </c>
      <c r="G9" s="796" t="s">
        <v>19</v>
      </c>
      <c r="H9" s="796"/>
      <c r="I9" s="796"/>
      <c r="J9" s="796" t="s">
        <v>20</v>
      </c>
      <c r="K9" s="796"/>
      <c r="L9" s="804" t="s">
        <v>21</v>
      </c>
      <c r="M9" s="796" t="s">
        <v>22</v>
      </c>
    </row>
    <row r="10" spans="1:13" ht="85.5" customHeight="1">
      <c r="A10" s="797"/>
      <c r="B10" s="801"/>
      <c r="C10" s="802"/>
      <c r="D10" s="803"/>
      <c r="E10" s="796"/>
      <c r="F10" s="796"/>
      <c r="G10" s="47" t="s">
        <v>23</v>
      </c>
      <c r="H10" s="47" t="s">
        <v>24</v>
      </c>
      <c r="I10" s="47" t="s">
        <v>25</v>
      </c>
      <c r="J10" s="47" t="s">
        <v>26</v>
      </c>
      <c r="K10" s="47" t="s">
        <v>27</v>
      </c>
      <c r="L10" s="805"/>
      <c r="M10" s="796"/>
    </row>
    <row r="11" spans="1:13">
      <c r="A11" s="48">
        <v>1</v>
      </c>
      <c r="B11" s="49"/>
      <c r="C11" s="50"/>
      <c r="D11" s="51">
        <v>2</v>
      </c>
      <c r="E11" s="52">
        <v>3</v>
      </c>
      <c r="F11" s="52">
        <v>4</v>
      </c>
      <c r="G11" s="52">
        <v>5</v>
      </c>
      <c r="H11" s="52">
        <v>6</v>
      </c>
      <c r="I11" s="52">
        <v>7</v>
      </c>
      <c r="J11" s="52">
        <v>8</v>
      </c>
      <c r="K11" s="52">
        <v>9</v>
      </c>
      <c r="L11" s="52">
        <v>10</v>
      </c>
      <c r="M11" s="53">
        <v>11</v>
      </c>
    </row>
    <row r="12" spans="1:13" ht="24.9" customHeight="1">
      <c r="A12" s="54" t="s">
        <v>709</v>
      </c>
      <c r="B12" s="806" t="s">
        <v>28</v>
      </c>
      <c r="C12" s="807"/>
      <c r="D12" s="808"/>
      <c r="E12" s="151"/>
      <c r="F12" s="151">
        <v>1214.96</v>
      </c>
      <c r="G12" s="151"/>
      <c r="H12" s="151"/>
      <c r="I12" s="151"/>
      <c r="J12" s="151"/>
      <c r="K12" s="151"/>
      <c r="L12" s="151"/>
      <c r="M12" s="151">
        <f>SUM(E12:L12)</f>
        <v>1214.96</v>
      </c>
    </row>
    <row r="13" spans="1:13">
      <c r="A13" s="56" t="s">
        <v>724</v>
      </c>
      <c r="B13" s="57"/>
      <c r="C13" s="58" t="s">
        <v>29</v>
      </c>
      <c r="D13" s="59"/>
      <c r="E13" s="151">
        <f>SUM(E14:E15)</f>
        <v>0</v>
      </c>
      <c r="F13" s="151">
        <f t="shared" ref="F13:M13" si="0">SUM(F14:F15)</f>
        <v>0</v>
      </c>
      <c r="G13" s="151">
        <f t="shared" si="0"/>
        <v>0</v>
      </c>
      <c r="H13" s="151">
        <f t="shared" si="0"/>
        <v>0</v>
      </c>
      <c r="I13" s="151">
        <f t="shared" si="0"/>
        <v>0</v>
      </c>
      <c r="J13" s="151">
        <f t="shared" si="0"/>
        <v>0</v>
      </c>
      <c r="K13" s="151">
        <f t="shared" si="0"/>
        <v>0</v>
      </c>
      <c r="L13" s="151">
        <f t="shared" si="0"/>
        <v>0</v>
      </c>
      <c r="M13" s="151">
        <f t="shared" si="0"/>
        <v>0</v>
      </c>
    </row>
    <row r="14" spans="1:13">
      <c r="A14" s="60" t="s">
        <v>725</v>
      </c>
      <c r="B14" s="61"/>
      <c r="C14" s="50"/>
      <c r="D14" s="62" t="s">
        <v>30</v>
      </c>
      <c r="E14" s="151"/>
      <c r="F14" s="151"/>
      <c r="G14" s="151"/>
      <c r="H14" s="151"/>
      <c r="I14" s="151"/>
      <c r="J14" s="151"/>
      <c r="K14" s="151"/>
      <c r="L14" s="151"/>
      <c r="M14" s="151">
        <f>SUM(F14:L14)</f>
        <v>0</v>
      </c>
    </row>
    <row r="15" spans="1:13" ht="26.4">
      <c r="A15" s="63" t="s">
        <v>726</v>
      </c>
      <c r="B15" s="50"/>
      <c r="C15" s="50"/>
      <c r="D15" s="62" t="s">
        <v>31</v>
      </c>
      <c r="E15" s="151"/>
      <c r="F15" s="151"/>
      <c r="G15" s="151"/>
      <c r="H15" s="151"/>
      <c r="I15" s="151"/>
      <c r="J15" s="151"/>
      <c r="K15" s="151"/>
      <c r="L15" s="151"/>
      <c r="M15" s="151"/>
    </row>
    <row r="16" spans="1:13" ht="28.5" customHeight="1">
      <c r="A16" s="64" t="s">
        <v>32</v>
      </c>
      <c r="B16" s="65"/>
      <c r="C16" s="814" t="s">
        <v>33</v>
      </c>
      <c r="D16" s="815"/>
      <c r="E16" s="151">
        <f>SUM(E17:E19)</f>
        <v>0</v>
      </c>
      <c r="F16" s="151">
        <f t="shared" ref="F16:M16" si="1">SUM(F17:F19)</f>
        <v>0</v>
      </c>
      <c r="G16" s="151">
        <f t="shared" si="1"/>
        <v>0</v>
      </c>
      <c r="H16" s="151">
        <f t="shared" si="1"/>
        <v>0</v>
      </c>
      <c r="I16" s="151">
        <f t="shared" si="1"/>
        <v>0</v>
      </c>
      <c r="J16" s="151">
        <f t="shared" si="1"/>
        <v>0</v>
      </c>
      <c r="K16" s="151">
        <f t="shared" si="1"/>
        <v>0</v>
      </c>
      <c r="L16" s="151">
        <f t="shared" si="1"/>
        <v>0</v>
      </c>
      <c r="M16" s="151">
        <f t="shared" si="1"/>
        <v>0</v>
      </c>
    </row>
    <row r="17" spans="1:13">
      <c r="A17" s="60" t="s">
        <v>34</v>
      </c>
      <c r="B17" s="66"/>
      <c r="C17" s="50"/>
      <c r="D17" s="62" t="s">
        <v>35</v>
      </c>
      <c r="E17" s="151"/>
      <c r="F17" s="151"/>
      <c r="G17" s="151"/>
      <c r="H17" s="151"/>
      <c r="I17" s="151"/>
      <c r="J17" s="151"/>
      <c r="K17" s="151"/>
      <c r="L17" s="151"/>
      <c r="M17" s="151"/>
    </row>
    <row r="18" spans="1:13">
      <c r="A18" s="60" t="s">
        <v>36</v>
      </c>
      <c r="B18" s="66"/>
      <c r="C18" s="50"/>
      <c r="D18" s="62" t="s">
        <v>37</v>
      </c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>
      <c r="A19" s="60" t="s">
        <v>38</v>
      </c>
      <c r="B19" s="66"/>
      <c r="C19" s="50"/>
      <c r="D19" s="62" t="s">
        <v>39</v>
      </c>
      <c r="E19" s="151"/>
      <c r="F19" s="151"/>
      <c r="G19" s="151"/>
      <c r="H19" s="151"/>
      <c r="I19" s="151"/>
      <c r="J19" s="151"/>
      <c r="K19" s="151"/>
      <c r="L19" s="151"/>
      <c r="M19" s="151"/>
    </row>
    <row r="20" spans="1:13">
      <c r="A20" s="56" t="s">
        <v>40</v>
      </c>
      <c r="B20" s="67"/>
      <c r="C20" s="68" t="s">
        <v>41</v>
      </c>
      <c r="D20" s="69"/>
      <c r="E20" s="151"/>
      <c r="F20" s="151"/>
      <c r="G20" s="151"/>
      <c r="H20" s="151"/>
      <c r="I20" s="151"/>
      <c r="J20" s="151"/>
      <c r="K20" s="151"/>
      <c r="L20" s="151"/>
      <c r="M20" s="151"/>
    </row>
    <row r="21" spans="1:13" ht="36" customHeight="1">
      <c r="A21" s="54" t="s">
        <v>42</v>
      </c>
      <c r="B21" s="816" t="s">
        <v>43</v>
      </c>
      <c r="C21" s="817"/>
      <c r="D21" s="818"/>
      <c r="E21" s="151">
        <f>SUM(E12,E13-E16,E20)</f>
        <v>0</v>
      </c>
      <c r="F21" s="151">
        <f t="shared" ref="F21:M21" si="2">SUM(F12,F13-F16,F20)</f>
        <v>1214.96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1214.96</v>
      </c>
    </row>
    <row r="22" spans="1:13" ht="24.9" customHeight="1">
      <c r="A22" s="54" t="s">
        <v>44</v>
      </c>
      <c r="B22" s="806" t="s">
        <v>45</v>
      </c>
      <c r="C22" s="807"/>
      <c r="D22" s="808"/>
      <c r="E22" s="424" t="s">
        <v>46</v>
      </c>
      <c r="F22" s="151">
        <v>-1214.96</v>
      </c>
      <c r="G22" s="151"/>
      <c r="H22" s="424" t="s">
        <v>46</v>
      </c>
      <c r="I22" s="427"/>
      <c r="J22" s="424" t="s">
        <v>46</v>
      </c>
      <c r="K22" s="424" t="s">
        <v>46</v>
      </c>
      <c r="L22" s="424"/>
      <c r="M22" s="151">
        <f>SUM(F22,I22)</f>
        <v>-1214.96</v>
      </c>
    </row>
    <row r="23" spans="1:13" ht="30" customHeight="1">
      <c r="A23" s="56" t="s">
        <v>47</v>
      </c>
      <c r="B23" s="55"/>
      <c r="C23" s="809" t="s">
        <v>48</v>
      </c>
      <c r="D23" s="810"/>
      <c r="E23" s="424" t="s">
        <v>46</v>
      </c>
      <c r="F23" s="151"/>
      <c r="G23" s="151"/>
      <c r="H23" s="424" t="s">
        <v>46</v>
      </c>
      <c r="I23" s="424"/>
      <c r="J23" s="424" t="s">
        <v>46</v>
      </c>
      <c r="K23" s="424" t="s">
        <v>46</v>
      </c>
      <c r="L23" s="424"/>
      <c r="M23" s="151"/>
    </row>
    <row r="24" spans="1:13" ht="26.25" customHeight="1">
      <c r="A24" s="56" t="s">
        <v>49</v>
      </c>
      <c r="B24" s="57"/>
      <c r="C24" s="811" t="s">
        <v>50</v>
      </c>
      <c r="D24" s="812"/>
      <c r="E24" s="424" t="s">
        <v>46</v>
      </c>
      <c r="F24" s="151">
        <v>0</v>
      </c>
      <c r="G24" s="151"/>
      <c r="H24" s="424" t="s">
        <v>46</v>
      </c>
      <c r="I24" s="424"/>
      <c r="J24" s="424" t="s">
        <v>46</v>
      </c>
      <c r="K24" s="424" t="s">
        <v>46</v>
      </c>
      <c r="L24" s="424"/>
      <c r="M24" s="151">
        <f>SUM(F24,I24)</f>
        <v>0</v>
      </c>
    </row>
    <row r="25" spans="1:13" ht="24.9" customHeight="1">
      <c r="A25" s="56" t="s">
        <v>51</v>
      </c>
      <c r="B25" s="57"/>
      <c r="C25" s="811" t="s">
        <v>52</v>
      </c>
      <c r="D25" s="813"/>
      <c r="E25" s="424" t="s">
        <v>46</v>
      </c>
      <c r="F25" s="151">
        <f>SUM(F26:F28)</f>
        <v>0</v>
      </c>
      <c r="G25" s="151">
        <f>SUM(G26:G28)</f>
        <v>0</v>
      </c>
      <c r="H25" s="424" t="s">
        <v>46</v>
      </c>
      <c r="I25" s="151">
        <f>SUM(I26:I28)</f>
        <v>0</v>
      </c>
      <c r="J25" s="424" t="s">
        <v>46</v>
      </c>
      <c r="K25" s="424" t="s">
        <v>46</v>
      </c>
      <c r="L25" s="151">
        <f>SUM(L26:L28)</f>
        <v>0</v>
      </c>
      <c r="M25" s="151">
        <f>SUM(M26:M28)</f>
        <v>0</v>
      </c>
    </row>
    <row r="26" spans="1:13">
      <c r="A26" s="60" t="s">
        <v>53</v>
      </c>
      <c r="B26" s="61"/>
      <c r="C26" s="70"/>
      <c r="D26" s="34" t="s">
        <v>35</v>
      </c>
      <c r="E26" s="421" t="s">
        <v>46</v>
      </c>
      <c r="F26" s="428"/>
      <c r="G26" s="428"/>
      <c r="H26" s="421" t="s">
        <v>46</v>
      </c>
      <c r="I26" s="428"/>
      <c r="J26" s="421" t="s">
        <v>46</v>
      </c>
      <c r="K26" s="421" t="s">
        <v>46</v>
      </c>
      <c r="L26" s="428"/>
      <c r="M26" s="428"/>
    </row>
    <row r="27" spans="1:13">
      <c r="A27" s="60" t="s">
        <v>54</v>
      </c>
      <c r="B27" s="61"/>
      <c r="C27" s="70"/>
      <c r="D27" s="34" t="s">
        <v>37</v>
      </c>
      <c r="E27" s="421" t="s">
        <v>46</v>
      </c>
      <c r="F27" s="428"/>
      <c r="G27" s="428"/>
      <c r="H27" s="421" t="s">
        <v>46</v>
      </c>
      <c r="I27" s="428"/>
      <c r="J27" s="421" t="s">
        <v>46</v>
      </c>
      <c r="K27" s="421" t="s">
        <v>46</v>
      </c>
      <c r="L27" s="428"/>
      <c r="M27" s="428"/>
    </row>
    <row r="28" spans="1:13">
      <c r="A28" s="60" t="s">
        <v>55</v>
      </c>
      <c r="B28" s="61"/>
      <c r="C28" s="70"/>
      <c r="D28" s="34" t="s">
        <v>39</v>
      </c>
      <c r="E28" s="421" t="s">
        <v>46</v>
      </c>
      <c r="F28" s="428"/>
      <c r="G28" s="428"/>
      <c r="H28" s="421" t="s">
        <v>46</v>
      </c>
      <c r="I28" s="428"/>
      <c r="J28" s="421" t="s">
        <v>46</v>
      </c>
      <c r="K28" s="421" t="s">
        <v>46</v>
      </c>
      <c r="L28" s="428"/>
      <c r="M28" s="428"/>
    </row>
    <row r="29" spans="1:13">
      <c r="A29" s="48" t="s">
        <v>56</v>
      </c>
      <c r="B29" s="66"/>
      <c r="C29" s="72" t="s">
        <v>41</v>
      </c>
      <c r="D29" s="62"/>
      <c r="E29" s="424" t="s">
        <v>46</v>
      </c>
      <c r="F29" s="429"/>
      <c r="G29" s="429"/>
      <c r="H29" s="424" t="s">
        <v>46</v>
      </c>
      <c r="I29" s="429"/>
      <c r="J29" s="424" t="s">
        <v>46</v>
      </c>
      <c r="K29" s="424" t="s">
        <v>46</v>
      </c>
      <c r="L29" s="429"/>
      <c r="M29" s="429"/>
    </row>
    <row r="30" spans="1:13" ht="24.9" customHeight="1">
      <c r="A30" s="54" t="s">
        <v>57</v>
      </c>
      <c r="B30" s="819" t="s">
        <v>58</v>
      </c>
      <c r="C30" s="820"/>
      <c r="D30" s="821"/>
      <c r="E30" s="424" t="s">
        <v>46</v>
      </c>
      <c r="F30" s="151">
        <f>SUM(F22,F23,F24-F25,F29)</f>
        <v>-1214.96</v>
      </c>
      <c r="G30" s="151">
        <f>SUM(G22,G23,G24-G25,G29)</f>
        <v>0</v>
      </c>
      <c r="H30" s="424" t="s">
        <v>46</v>
      </c>
      <c r="I30" s="151">
        <f>SUM(I22,I23,I24-I25,I29)</f>
        <v>0</v>
      </c>
      <c r="J30" s="424" t="s">
        <v>46</v>
      </c>
      <c r="K30" s="424" t="s">
        <v>46</v>
      </c>
      <c r="L30" s="151">
        <f>SUM(L22,L23,L24-L25,L29)</f>
        <v>0</v>
      </c>
      <c r="M30" s="151">
        <f>SUM(M22,M23,M24-M25,M29)</f>
        <v>-1214.96</v>
      </c>
    </row>
    <row r="31" spans="1:13" ht="24.9" customHeight="1">
      <c r="A31" s="56" t="s">
        <v>59</v>
      </c>
      <c r="B31" s="806" t="s">
        <v>60</v>
      </c>
      <c r="C31" s="807"/>
      <c r="D31" s="808"/>
      <c r="E31" s="151"/>
      <c r="F31" s="151"/>
      <c r="G31" s="151"/>
      <c r="H31" s="151"/>
      <c r="I31" s="151"/>
      <c r="J31" s="151"/>
      <c r="K31" s="151"/>
      <c r="L31" s="151"/>
      <c r="M31" s="430"/>
    </row>
    <row r="32" spans="1:13" ht="24.9" customHeight="1">
      <c r="A32" s="56" t="s">
        <v>61</v>
      </c>
      <c r="B32" s="55"/>
      <c r="C32" s="809" t="s">
        <v>62</v>
      </c>
      <c r="D32" s="810"/>
      <c r="E32" s="151"/>
      <c r="F32" s="151"/>
      <c r="G32" s="151"/>
      <c r="H32" s="151"/>
      <c r="I32" s="151"/>
      <c r="J32" s="151"/>
      <c r="K32" s="151"/>
      <c r="L32" s="151"/>
      <c r="M32" s="430"/>
    </row>
    <row r="33" spans="1:13" ht="33" customHeight="1">
      <c r="A33" s="56" t="s">
        <v>63</v>
      </c>
      <c r="B33" s="57"/>
      <c r="C33" s="825" t="s">
        <v>64</v>
      </c>
      <c r="D33" s="826"/>
      <c r="E33" s="151"/>
      <c r="F33" s="151"/>
      <c r="G33" s="151"/>
      <c r="H33" s="151"/>
      <c r="I33" s="151"/>
      <c r="J33" s="151"/>
      <c r="K33" s="151"/>
      <c r="L33" s="151"/>
      <c r="M33" s="430"/>
    </row>
    <row r="34" spans="1:13" ht="29.25" customHeight="1">
      <c r="A34" s="56" t="s">
        <v>65</v>
      </c>
      <c r="B34" s="57"/>
      <c r="C34" s="811" t="s">
        <v>66</v>
      </c>
      <c r="D34" s="813"/>
      <c r="E34" s="151"/>
      <c r="F34" s="151"/>
      <c r="G34" s="151"/>
      <c r="H34" s="151"/>
      <c r="I34" s="151"/>
      <c r="J34" s="151"/>
      <c r="K34" s="151"/>
      <c r="L34" s="151"/>
      <c r="M34" s="430"/>
    </row>
    <row r="35" spans="1:13" ht="24.9" customHeight="1">
      <c r="A35" s="54" t="s">
        <v>67</v>
      </c>
      <c r="B35" s="57"/>
      <c r="C35" s="811" t="s">
        <v>68</v>
      </c>
      <c r="D35" s="813"/>
      <c r="E35" s="151">
        <f>SUM(E36:E38)</f>
        <v>0</v>
      </c>
      <c r="F35" s="151">
        <f t="shared" ref="F35:M35" si="3">SUM(F36:F38)</f>
        <v>0</v>
      </c>
      <c r="G35" s="151">
        <f t="shared" si="3"/>
        <v>0</v>
      </c>
      <c r="H35" s="151">
        <f t="shared" si="3"/>
        <v>0</v>
      </c>
      <c r="I35" s="151">
        <f t="shared" si="3"/>
        <v>0</v>
      </c>
      <c r="J35" s="151">
        <f t="shared" si="3"/>
        <v>0</v>
      </c>
      <c r="K35" s="151">
        <f t="shared" si="3"/>
        <v>0</v>
      </c>
      <c r="L35" s="151">
        <f t="shared" si="3"/>
        <v>0</v>
      </c>
      <c r="M35" s="151">
        <f t="shared" si="3"/>
        <v>0</v>
      </c>
    </row>
    <row r="36" spans="1:13">
      <c r="A36" s="60" t="s">
        <v>69</v>
      </c>
      <c r="B36" s="61"/>
      <c r="C36" s="70"/>
      <c r="D36" s="34" t="s">
        <v>35</v>
      </c>
      <c r="E36" s="151"/>
      <c r="F36" s="151"/>
      <c r="G36" s="151"/>
      <c r="H36" s="151"/>
      <c r="I36" s="151"/>
      <c r="J36" s="151"/>
      <c r="K36" s="151"/>
      <c r="L36" s="151"/>
      <c r="M36" s="430"/>
    </row>
    <row r="37" spans="1:13">
      <c r="A37" s="60" t="s">
        <v>70</v>
      </c>
      <c r="B37" s="61"/>
      <c r="C37" s="70"/>
      <c r="D37" s="34" t="s">
        <v>37</v>
      </c>
      <c r="E37" s="151"/>
      <c r="F37" s="151"/>
      <c r="G37" s="151"/>
      <c r="H37" s="151"/>
      <c r="I37" s="151"/>
      <c r="J37" s="151"/>
      <c r="K37" s="151"/>
      <c r="L37" s="151"/>
      <c r="M37" s="430"/>
    </row>
    <row r="38" spans="1:13">
      <c r="A38" s="60" t="s">
        <v>71</v>
      </c>
      <c r="B38" s="61"/>
      <c r="C38" s="70"/>
      <c r="D38" s="34" t="s">
        <v>39</v>
      </c>
      <c r="E38" s="151"/>
      <c r="F38" s="151"/>
      <c r="G38" s="151"/>
      <c r="H38" s="151"/>
      <c r="I38" s="151"/>
      <c r="J38" s="151"/>
      <c r="K38" s="151"/>
      <c r="L38" s="151"/>
      <c r="M38" s="430"/>
    </row>
    <row r="39" spans="1:13">
      <c r="A39" s="56" t="s">
        <v>72</v>
      </c>
      <c r="B39" s="57"/>
      <c r="C39" s="73" t="s">
        <v>41</v>
      </c>
      <c r="D39" s="59"/>
      <c r="E39" s="151"/>
      <c r="F39" s="151"/>
      <c r="G39" s="151"/>
      <c r="H39" s="151"/>
      <c r="I39" s="151"/>
      <c r="J39" s="151"/>
      <c r="K39" s="151"/>
      <c r="L39" s="151"/>
      <c r="M39" s="430"/>
    </row>
    <row r="40" spans="1:13" ht="26.25" customHeight="1">
      <c r="A40" s="54" t="s">
        <v>73</v>
      </c>
      <c r="B40" s="819" t="s">
        <v>74</v>
      </c>
      <c r="C40" s="820"/>
      <c r="D40" s="821"/>
      <c r="E40" s="151">
        <f>SUM(E31,E32,E33-E34-E35,E39)</f>
        <v>0</v>
      </c>
      <c r="F40" s="151">
        <f t="shared" ref="F40:M40" si="4">SUM(F31,F32,F33-F34-F35,F39)</f>
        <v>0</v>
      </c>
      <c r="G40" s="151">
        <f t="shared" si="4"/>
        <v>0</v>
      </c>
      <c r="H40" s="151">
        <f t="shared" si="4"/>
        <v>0</v>
      </c>
      <c r="I40" s="151">
        <f t="shared" si="4"/>
        <v>0</v>
      </c>
      <c r="J40" s="151">
        <f t="shared" si="4"/>
        <v>0</v>
      </c>
      <c r="K40" s="151">
        <f t="shared" si="4"/>
        <v>0</v>
      </c>
      <c r="L40" s="151">
        <f t="shared" si="4"/>
        <v>0</v>
      </c>
      <c r="M40" s="151">
        <f t="shared" si="4"/>
        <v>0</v>
      </c>
    </row>
    <row r="41" spans="1:13" ht="24.9" customHeight="1">
      <c r="A41" s="54" t="s">
        <v>75</v>
      </c>
      <c r="B41" s="822" t="s">
        <v>76</v>
      </c>
      <c r="C41" s="823"/>
      <c r="D41" s="824"/>
      <c r="E41" s="151"/>
      <c r="F41" s="151">
        <f>SUM(F21+F30+F40)</f>
        <v>0</v>
      </c>
      <c r="G41" s="151">
        <f t="shared" ref="G41:L41" si="5">SUM(G21-G30-G40)</f>
        <v>0</v>
      </c>
      <c r="H41" s="151"/>
      <c r="I41" s="151">
        <f t="shared" si="5"/>
        <v>0</v>
      </c>
      <c r="J41" s="151"/>
      <c r="K41" s="151"/>
      <c r="L41" s="151">
        <f t="shared" si="5"/>
        <v>0</v>
      </c>
      <c r="M41" s="151">
        <f>SUM(M21+M30+M40)</f>
        <v>0</v>
      </c>
    </row>
    <row r="42" spans="1:13" ht="24.9" customHeight="1">
      <c r="A42" s="54" t="s">
        <v>77</v>
      </c>
      <c r="B42" s="819" t="s">
        <v>78</v>
      </c>
      <c r="C42" s="820"/>
      <c r="D42" s="821"/>
      <c r="E42" s="151"/>
      <c r="F42" s="151">
        <f>SUM(F12+F22+F31)</f>
        <v>0</v>
      </c>
      <c r="G42" s="151">
        <f t="shared" ref="G42:L42" si="6">SUM(G12-G22-G31)</f>
        <v>0</v>
      </c>
      <c r="H42" s="151"/>
      <c r="I42" s="151">
        <f t="shared" si="6"/>
        <v>0</v>
      </c>
      <c r="J42" s="151"/>
      <c r="K42" s="151"/>
      <c r="L42" s="151">
        <f t="shared" si="6"/>
        <v>0</v>
      </c>
      <c r="M42" s="151">
        <f>SUM(M12+M22+M31)</f>
        <v>0</v>
      </c>
    </row>
    <row r="43" spans="1:13">
      <c r="A43" s="74" t="s">
        <v>79</v>
      </c>
      <c r="B43" s="74"/>
      <c r="C43" s="74"/>
      <c r="D43" s="74"/>
      <c r="E43" s="74"/>
      <c r="F43" s="74"/>
    </row>
    <row r="44" spans="1:13">
      <c r="A44" s="75" t="s">
        <v>80</v>
      </c>
    </row>
    <row r="46" spans="1:13" ht="13.8">
      <c r="D46" s="21" t="s">
        <v>745</v>
      </c>
      <c r="E46" s="21"/>
      <c r="F46" s="23"/>
      <c r="G46" s="39"/>
      <c r="H46" s="39"/>
      <c r="I46" s="39"/>
      <c r="J46" s="39"/>
      <c r="K46" s="21" t="s">
        <v>746</v>
      </c>
      <c r="L46" s="39"/>
      <c r="M46" s="11"/>
    </row>
  </sheetData>
  <mergeCells count="27">
    <mergeCell ref="B42:D42"/>
    <mergeCell ref="C34:D34"/>
    <mergeCell ref="C35:D35"/>
    <mergeCell ref="B40:D40"/>
    <mergeCell ref="B41:D41"/>
    <mergeCell ref="B30:D30"/>
    <mergeCell ref="B31:D31"/>
    <mergeCell ref="C32:D32"/>
    <mergeCell ref="C33:D33"/>
    <mergeCell ref="B22:D22"/>
    <mergeCell ref="C23:D23"/>
    <mergeCell ref="C24:D24"/>
    <mergeCell ref="C25:D25"/>
    <mergeCell ref="M9:M10"/>
    <mergeCell ref="B12:D12"/>
    <mergeCell ref="C16:D16"/>
    <mergeCell ref="B21:D21"/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</mergeCells>
  <phoneticPr fontId="6" type="noConversion"/>
  <pageMargins left="0.74803149606299213" right="0.35433070866141736" top="0.98425196850393704" bottom="0.78740157480314965" header="0.51181102362204722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 enableFormatConditionsCalculation="0">
    <tabColor indexed="11"/>
  </sheetPr>
  <dimension ref="A1:M22"/>
  <sheetViews>
    <sheetView topLeftCell="A16" workbookViewId="0">
      <selection activeCell="E27" sqref="E27"/>
    </sheetView>
  </sheetViews>
  <sheetFormatPr defaultColWidth="9.109375" defaultRowHeight="13.8"/>
  <cols>
    <col min="1" max="1" width="5.6640625" style="176" customWidth="1"/>
    <col min="2" max="2" width="1.33203125" style="176" customWidth="1"/>
    <col min="3" max="3" width="24" style="176" customWidth="1"/>
    <col min="4" max="4" width="13.109375" style="176" customWidth="1"/>
    <col min="5" max="5" width="11.88671875" style="176" customWidth="1"/>
    <col min="6" max="7" width="13.6640625" style="176" customWidth="1"/>
    <col min="8" max="8" width="10.6640625" style="176" customWidth="1"/>
    <col min="9" max="9" width="13.6640625" style="176" customWidth="1"/>
    <col min="10" max="10" width="9.88671875" style="176" customWidth="1"/>
    <col min="11" max="11" width="14.5546875" style="176" customWidth="1"/>
    <col min="12" max="12" width="2.33203125" style="176" hidden="1" customWidth="1"/>
    <col min="13" max="13" width="9.109375" style="176" hidden="1" customWidth="1"/>
    <col min="14" max="16384" width="9.109375" style="176"/>
  </cols>
  <sheetData>
    <row r="1" spans="1:13">
      <c r="A1" s="177"/>
      <c r="B1" s="177"/>
      <c r="C1" s="177"/>
      <c r="D1" s="177"/>
      <c r="E1" s="177"/>
      <c r="F1" s="177"/>
      <c r="H1" s="45" t="s">
        <v>437</v>
      </c>
      <c r="M1" s="177"/>
    </row>
    <row r="2" spans="1:13">
      <c r="A2" s="177"/>
      <c r="B2" s="178"/>
      <c r="C2" s="177"/>
      <c r="D2" s="177"/>
      <c r="E2" s="177"/>
      <c r="F2" s="177"/>
      <c r="H2" s="177" t="s">
        <v>438</v>
      </c>
      <c r="K2" s="177"/>
      <c r="M2" s="179"/>
    </row>
    <row r="3" spans="1:13" ht="15.6">
      <c r="A3" s="177"/>
      <c r="B3" s="177"/>
      <c r="C3" s="667" t="s">
        <v>743</v>
      </c>
      <c r="D3" s="668"/>
      <c r="E3" s="668"/>
      <c r="F3" s="668"/>
      <c r="G3" s="668"/>
      <c r="H3" s="668"/>
      <c r="I3" s="668"/>
      <c r="J3" s="668"/>
      <c r="K3" s="668"/>
      <c r="L3" s="177"/>
      <c r="M3" s="177"/>
    </row>
    <row r="4" spans="1:13" ht="27.75" customHeight="1">
      <c r="A4" s="829" t="s">
        <v>439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180"/>
    </row>
    <row r="5" spans="1:13" ht="11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 ht="14.25" customHeight="1">
      <c r="A6" s="830" t="s">
        <v>817</v>
      </c>
      <c r="B6" s="830"/>
      <c r="C6" s="830"/>
      <c r="D6" s="830"/>
      <c r="E6" s="830"/>
      <c r="F6" s="830"/>
      <c r="G6" s="830"/>
      <c r="H6" s="830"/>
      <c r="I6" s="830"/>
      <c r="J6" s="830"/>
      <c r="K6" s="830"/>
      <c r="L6" s="830"/>
      <c r="M6" s="830"/>
    </row>
    <row r="7" spans="1:13" ht="9.75" customHeight="1">
      <c r="A7" s="182"/>
      <c r="B7" s="182"/>
      <c r="C7" s="335" t="s">
        <v>806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</row>
    <row r="8" spans="1:13" s="185" customFormat="1" ht="85.5" customHeight="1">
      <c r="A8" s="171" t="s">
        <v>609</v>
      </c>
      <c r="B8" s="831" t="s">
        <v>440</v>
      </c>
      <c r="C8" s="832"/>
      <c r="D8" s="183" t="s">
        <v>441</v>
      </c>
      <c r="E8" s="171" t="s">
        <v>442</v>
      </c>
      <c r="F8" s="171" t="s">
        <v>443</v>
      </c>
      <c r="G8" s="171" t="s">
        <v>444</v>
      </c>
      <c r="H8" s="171" t="s">
        <v>445</v>
      </c>
      <c r="I8" s="171" t="s">
        <v>446</v>
      </c>
      <c r="J8" s="171" t="s">
        <v>447</v>
      </c>
      <c r="K8" s="103" t="s">
        <v>448</v>
      </c>
      <c r="L8" s="184"/>
      <c r="M8" s="173"/>
    </row>
    <row r="9" spans="1:13" s="189" customFormat="1">
      <c r="A9" s="186">
        <v>1</v>
      </c>
      <c r="B9" s="833">
        <v>2</v>
      </c>
      <c r="C9" s="833"/>
      <c r="D9" s="187">
        <v>3</v>
      </c>
      <c r="E9" s="186">
        <v>4</v>
      </c>
      <c r="F9" s="186">
        <v>5</v>
      </c>
      <c r="G9" s="186">
        <v>6</v>
      </c>
      <c r="H9" s="186">
        <v>7</v>
      </c>
      <c r="I9" s="186">
        <v>8</v>
      </c>
      <c r="J9" s="186">
        <v>9</v>
      </c>
      <c r="K9" s="186">
        <v>10</v>
      </c>
      <c r="L9" s="188"/>
      <c r="M9" s="173"/>
    </row>
    <row r="10" spans="1:13">
      <c r="A10" s="190" t="s">
        <v>709</v>
      </c>
      <c r="B10" s="827" t="s">
        <v>280</v>
      </c>
      <c r="C10" s="828"/>
      <c r="D10" s="191"/>
      <c r="E10" s="192"/>
      <c r="F10" s="192"/>
      <c r="G10" s="192"/>
      <c r="H10" s="192"/>
      <c r="I10" s="192"/>
      <c r="J10" s="192"/>
      <c r="K10" s="192"/>
      <c r="L10" s="193"/>
      <c r="M10" s="21"/>
    </row>
    <row r="11" spans="1:13" ht="27.6">
      <c r="A11" s="186" t="s">
        <v>710</v>
      </c>
      <c r="B11" s="194"/>
      <c r="C11" s="195" t="s">
        <v>449</v>
      </c>
      <c r="D11" s="191"/>
      <c r="E11" s="192"/>
      <c r="F11" s="192"/>
      <c r="G11" s="192"/>
      <c r="H11" s="192"/>
      <c r="I11" s="192"/>
      <c r="J11" s="192"/>
      <c r="K11" s="192"/>
      <c r="L11" s="193"/>
      <c r="M11" s="21"/>
    </row>
    <row r="12" spans="1:13" ht="27.6">
      <c r="A12" s="104" t="s">
        <v>712</v>
      </c>
      <c r="B12" s="194"/>
      <c r="C12" s="195" t="s">
        <v>450</v>
      </c>
      <c r="D12" s="191"/>
      <c r="E12" s="192"/>
      <c r="F12" s="192"/>
      <c r="G12" s="192"/>
      <c r="H12" s="192"/>
      <c r="I12" s="192"/>
      <c r="J12" s="192"/>
      <c r="K12" s="192"/>
      <c r="L12" s="193"/>
      <c r="M12" s="21"/>
    </row>
    <row r="13" spans="1:13" ht="46.5" customHeight="1">
      <c r="A13" s="186" t="s">
        <v>714</v>
      </c>
      <c r="B13" s="194"/>
      <c r="C13" s="195" t="s">
        <v>451</v>
      </c>
      <c r="D13" s="191"/>
      <c r="E13" s="192"/>
      <c r="F13" s="192"/>
      <c r="G13" s="192"/>
      <c r="H13" s="192"/>
      <c r="I13" s="192"/>
      <c r="J13" s="192"/>
      <c r="K13" s="192"/>
      <c r="L13" s="193"/>
      <c r="M13" s="21"/>
    </row>
    <row r="14" spans="1:13">
      <c r="A14" s="186" t="s">
        <v>716</v>
      </c>
      <c r="B14" s="194"/>
      <c r="C14" s="195" t="s">
        <v>452</v>
      </c>
      <c r="D14" s="191"/>
      <c r="E14" s="192"/>
      <c r="F14" s="192"/>
      <c r="G14" s="192"/>
      <c r="H14" s="192"/>
      <c r="I14" s="192"/>
      <c r="J14" s="192"/>
      <c r="K14" s="192"/>
      <c r="L14" s="193"/>
      <c r="M14" s="21"/>
    </row>
    <row r="15" spans="1:13" ht="25.5" customHeight="1">
      <c r="A15" s="190" t="s">
        <v>724</v>
      </c>
      <c r="B15" s="827" t="s">
        <v>453</v>
      </c>
      <c r="C15" s="828"/>
      <c r="D15" s="191"/>
      <c r="E15" s="192"/>
      <c r="F15" s="192"/>
      <c r="G15" s="192"/>
      <c r="H15" s="192"/>
      <c r="I15" s="192"/>
      <c r="J15" s="192"/>
      <c r="K15" s="192"/>
      <c r="L15" s="193"/>
      <c r="M15" s="21"/>
    </row>
    <row r="16" spans="1:13" ht="27.6">
      <c r="A16" s="104" t="s">
        <v>725</v>
      </c>
      <c r="B16" s="194"/>
      <c r="C16" s="195" t="s">
        <v>449</v>
      </c>
      <c r="D16" s="191"/>
      <c r="E16" s="192"/>
      <c r="F16" s="192"/>
      <c r="G16" s="192"/>
      <c r="H16" s="192"/>
      <c r="I16" s="192"/>
      <c r="J16" s="192"/>
      <c r="K16" s="192"/>
      <c r="L16" s="193"/>
      <c r="M16" s="21"/>
    </row>
    <row r="17" spans="1:13" ht="27.6">
      <c r="A17" s="186" t="s">
        <v>726</v>
      </c>
      <c r="B17" s="194"/>
      <c r="C17" s="195" t="s">
        <v>450</v>
      </c>
      <c r="D17" s="191"/>
      <c r="E17" s="192"/>
      <c r="F17" s="192"/>
      <c r="G17" s="192"/>
      <c r="H17" s="192"/>
      <c r="I17" s="192"/>
      <c r="J17" s="192"/>
      <c r="K17" s="192"/>
      <c r="L17" s="193"/>
      <c r="M17" s="21"/>
    </row>
    <row r="18" spans="1:13" ht="43.5" customHeight="1">
      <c r="A18" s="186" t="s">
        <v>727</v>
      </c>
      <c r="B18" s="194"/>
      <c r="C18" s="195" t="s">
        <v>451</v>
      </c>
      <c r="D18" s="191"/>
      <c r="E18" s="192"/>
      <c r="F18" s="192"/>
      <c r="G18" s="192"/>
      <c r="H18" s="192"/>
      <c r="I18" s="192"/>
      <c r="J18" s="192"/>
      <c r="K18" s="192"/>
      <c r="L18" s="193"/>
      <c r="M18" s="21"/>
    </row>
    <row r="19" spans="1:13">
      <c r="A19" s="186" t="s">
        <v>728</v>
      </c>
      <c r="B19" s="194"/>
      <c r="C19" s="195" t="s">
        <v>452</v>
      </c>
      <c r="D19" s="191"/>
      <c r="E19" s="192"/>
      <c r="F19" s="192"/>
      <c r="G19" s="192"/>
      <c r="H19" s="192"/>
      <c r="I19" s="192"/>
      <c r="J19" s="192"/>
      <c r="K19" s="192"/>
      <c r="L19" s="193"/>
      <c r="M19" s="21"/>
    </row>
    <row r="20" spans="1:13">
      <c r="A20" s="190" t="s">
        <v>32</v>
      </c>
      <c r="B20" s="827" t="s">
        <v>22</v>
      </c>
      <c r="C20" s="828"/>
      <c r="D20" s="191"/>
      <c r="E20" s="192"/>
      <c r="F20" s="192"/>
      <c r="G20" s="192"/>
      <c r="H20" s="192"/>
      <c r="I20" s="192"/>
      <c r="J20" s="192"/>
      <c r="K20" s="192"/>
      <c r="L20" s="193"/>
      <c r="M20" s="21"/>
    </row>
    <row r="21" spans="1:13">
      <c r="A21" s="626"/>
      <c r="B21" s="627"/>
      <c r="C21" s="627"/>
      <c r="D21" s="436"/>
      <c r="E21" s="436"/>
      <c r="F21" s="436"/>
      <c r="G21" s="436"/>
      <c r="H21" s="436"/>
      <c r="I21" s="436"/>
      <c r="J21" s="436"/>
      <c r="K21" s="436"/>
      <c r="L21" s="193"/>
      <c r="M21" s="21"/>
    </row>
    <row r="22" spans="1:13">
      <c r="C22" s="21" t="s">
        <v>745</v>
      </c>
      <c r="D22" s="21"/>
      <c r="E22" s="23"/>
      <c r="F22" s="39"/>
      <c r="G22" s="39"/>
      <c r="H22" s="39"/>
      <c r="I22" s="39"/>
      <c r="J22" s="21" t="s">
        <v>746</v>
      </c>
    </row>
  </sheetData>
  <mergeCells count="8">
    <mergeCell ref="B20:C20"/>
    <mergeCell ref="C3:K3"/>
    <mergeCell ref="A4:L4"/>
    <mergeCell ref="A6:M6"/>
    <mergeCell ref="B8:C8"/>
    <mergeCell ref="B9:C9"/>
    <mergeCell ref="B10:C10"/>
    <mergeCell ref="B15:C15"/>
  </mergeCells>
  <phoneticPr fontId="6" type="noConversion"/>
  <pageMargins left="0.55118110236220474" right="0.55118110236220474" top="0.78740157480314965" bottom="0.19685039370078741" header="0.51181102362204722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 enableFormatConditionsCalculation="0">
    <tabColor indexed="34"/>
  </sheetPr>
  <dimension ref="A1:K30"/>
  <sheetViews>
    <sheetView workbookViewId="0">
      <selection activeCell="K9" sqref="K9"/>
    </sheetView>
  </sheetViews>
  <sheetFormatPr defaultColWidth="9.109375" defaultRowHeight="13.2"/>
  <cols>
    <col min="1" max="1" width="11.88671875" style="205" customWidth="1"/>
    <col min="2" max="2" width="1.88671875" style="205" customWidth="1"/>
    <col min="3" max="3" width="34.88671875" style="205" customWidth="1"/>
    <col min="4" max="4" width="12" style="205" customWidth="1"/>
    <col min="5" max="5" width="11" style="205" customWidth="1"/>
    <col min="6" max="6" width="12.88671875" style="205" customWidth="1"/>
    <col min="7" max="7" width="10.44140625" style="205" customWidth="1"/>
    <col min="8" max="8" width="11.6640625" style="205" customWidth="1"/>
    <col min="9" max="9" width="12.88671875" style="205" customWidth="1"/>
    <col min="10" max="16384" width="9.109375" style="205"/>
  </cols>
  <sheetData>
    <row r="1" spans="1:11">
      <c r="F1" s="841" t="s">
        <v>437</v>
      </c>
      <c r="G1" s="841"/>
      <c r="H1" s="841"/>
      <c r="I1" s="841"/>
    </row>
    <row r="2" spans="1:11">
      <c r="B2" s="203"/>
      <c r="C2" s="207"/>
      <c r="D2" s="207"/>
      <c r="E2" s="207"/>
      <c r="F2" s="205" t="s">
        <v>455</v>
      </c>
    </row>
    <row r="3" spans="1:11" ht="15.6">
      <c r="A3" s="667" t="s">
        <v>743</v>
      </c>
      <c r="B3" s="667"/>
      <c r="C3" s="667"/>
      <c r="D3" s="667"/>
      <c r="E3" s="667"/>
      <c r="F3" s="667"/>
      <c r="G3" s="667"/>
      <c r="H3" s="667"/>
      <c r="I3" s="667"/>
      <c r="J3" s="163"/>
      <c r="K3" s="163"/>
    </row>
    <row r="4" spans="1:11" ht="27.75" customHeight="1">
      <c r="A4" s="842" t="s">
        <v>456</v>
      </c>
      <c r="B4" s="842"/>
      <c r="C4" s="842"/>
      <c r="D4" s="842"/>
      <c r="E4" s="842"/>
      <c r="F4" s="842"/>
      <c r="G4" s="842"/>
      <c r="H4" s="842"/>
      <c r="I4" s="842"/>
    </row>
    <row r="5" spans="1:11" ht="12.75" customHeight="1">
      <c r="A5" s="208"/>
      <c r="B5" s="208"/>
      <c r="C5" s="208"/>
      <c r="D5" s="208"/>
      <c r="E5" s="208"/>
      <c r="F5" s="208"/>
      <c r="G5" s="208"/>
      <c r="H5" s="208"/>
      <c r="I5" s="208"/>
    </row>
    <row r="6" spans="1:11" ht="17.25" customHeight="1">
      <c r="A6" s="842" t="s">
        <v>818</v>
      </c>
      <c r="B6" s="842"/>
      <c r="C6" s="842"/>
      <c r="D6" s="842"/>
      <c r="E6" s="842"/>
      <c r="F6" s="842"/>
      <c r="G6" s="842"/>
      <c r="H6" s="842"/>
      <c r="I6" s="842"/>
    </row>
    <row r="7" spans="1:11">
      <c r="C7" s="336" t="s">
        <v>806</v>
      </c>
    </row>
    <row r="8" spans="1:11" ht="25.5" customHeight="1">
      <c r="A8" s="843" t="s">
        <v>609</v>
      </c>
      <c r="B8" s="690" t="s">
        <v>708</v>
      </c>
      <c r="C8" s="692"/>
      <c r="D8" s="843" t="s">
        <v>175</v>
      </c>
      <c r="E8" s="843"/>
      <c r="F8" s="843"/>
      <c r="G8" s="843" t="s">
        <v>176</v>
      </c>
      <c r="H8" s="843"/>
      <c r="I8" s="843"/>
    </row>
    <row r="9" spans="1:11" ht="79.2">
      <c r="A9" s="843"/>
      <c r="B9" s="693"/>
      <c r="C9" s="695"/>
      <c r="D9" s="71" t="s">
        <v>457</v>
      </c>
      <c r="E9" s="71" t="s">
        <v>458</v>
      </c>
      <c r="F9" s="71" t="s">
        <v>459</v>
      </c>
      <c r="G9" s="71" t="s">
        <v>457</v>
      </c>
      <c r="H9" s="71" t="s">
        <v>458</v>
      </c>
      <c r="I9" s="71" t="s">
        <v>459</v>
      </c>
    </row>
    <row r="10" spans="1:11">
      <c r="A10" s="71">
        <v>1</v>
      </c>
      <c r="B10" s="835">
        <v>2</v>
      </c>
      <c r="C10" s="836"/>
      <c r="D10" s="71">
        <v>3</v>
      </c>
      <c r="E10" s="71">
        <v>4</v>
      </c>
      <c r="F10" s="71">
        <v>5</v>
      </c>
      <c r="G10" s="71">
        <v>6</v>
      </c>
      <c r="H10" s="71">
        <v>7</v>
      </c>
      <c r="I10" s="71">
        <v>8</v>
      </c>
    </row>
    <row r="11" spans="1:11" ht="25.5" customHeight="1">
      <c r="A11" s="122" t="s">
        <v>709</v>
      </c>
      <c r="B11" s="704" t="s">
        <v>460</v>
      </c>
      <c r="C11" s="837"/>
      <c r="D11" s="621">
        <f t="shared" ref="D11:I11" si="0">SUM(D12+D13+D16+D22+D23+D26)</f>
        <v>39101.380000000005</v>
      </c>
      <c r="E11" s="621">
        <f t="shared" si="0"/>
        <v>31616.510000000002</v>
      </c>
      <c r="F11" s="621">
        <f t="shared" si="0"/>
        <v>0</v>
      </c>
      <c r="G11" s="621">
        <f t="shared" si="0"/>
        <v>29990.520000000004</v>
      </c>
      <c r="H11" s="621">
        <f t="shared" si="0"/>
        <v>22277.760000000002</v>
      </c>
      <c r="I11" s="621">
        <f t="shared" si="0"/>
        <v>0</v>
      </c>
    </row>
    <row r="12" spans="1:11" ht="15" customHeight="1">
      <c r="A12" s="71" t="s">
        <v>461</v>
      </c>
      <c r="B12" s="838" t="s">
        <v>462</v>
      </c>
      <c r="C12" s="839"/>
      <c r="D12" s="390"/>
      <c r="E12" s="390"/>
      <c r="F12" s="390"/>
      <c r="G12" s="390"/>
      <c r="H12" s="390"/>
      <c r="I12" s="390"/>
    </row>
    <row r="13" spans="1:11" ht="12.9" customHeight="1">
      <c r="A13" s="71" t="s">
        <v>712</v>
      </c>
      <c r="B13" s="706" t="s">
        <v>463</v>
      </c>
      <c r="C13" s="707"/>
      <c r="D13" s="346">
        <f t="shared" ref="D13:I13" si="1">D14+D15</f>
        <v>0.76</v>
      </c>
      <c r="E13" s="391">
        <f t="shared" si="1"/>
        <v>0</v>
      </c>
      <c r="F13" s="391">
        <f t="shared" si="1"/>
        <v>0</v>
      </c>
      <c r="G13" s="346">
        <f t="shared" si="1"/>
        <v>0.06</v>
      </c>
      <c r="H13" s="391">
        <f t="shared" si="1"/>
        <v>0</v>
      </c>
      <c r="I13" s="391">
        <f t="shared" si="1"/>
        <v>0</v>
      </c>
    </row>
    <row r="14" spans="1:11" ht="12.9" customHeight="1">
      <c r="A14" s="71" t="s">
        <v>464</v>
      </c>
      <c r="B14" s="126"/>
      <c r="C14" s="209" t="s">
        <v>465</v>
      </c>
      <c r="D14" s="155">
        <v>0.65</v>
      </c>
      <c r="E14" s="155"/>
      <c r="F14" s="155"/>
      <c r="G14" s="155"/>
      <c r="H14" s="155"/>
      <c r="I14" s="155"/>
    </row>
    <row r="15" spans="1:11" ht="12.9" customHeight="1">
      <c r="A15" s="71" t="s">
        <v>466</v>
      </c>
      <c r="B15" s="126"/>
      <c r="C15" s="209" t="s">
        <v>467</v>
      </c>
      <c r="D15" s="155">
        <v>0.11</v>
      </c>
      <c r="E15" s="155"/>
      <c r="F15" s="155"/>
      <c r="G15" s="155">
        <v>0.06</v>
      </c>
      <c r="H15" s="155"/>
      <c r="I15" s="155"/>
    </row>
    <row r="16" spans="1:11" ht="25.5" customHeight="1">
      <c r="A16" s="71" t="s">
        <v>714</v>
      </c>
      <c r="B16" s="706" t="s">
        <v>468</v>
      </c>
      <c r="C16" s="707"/>
      <c r="D16" s="391">
        <f>SUM(D17:D21)</f>
        <v>7484.11</v>
      </c>
      <c r="E16" s="391"/>
      <c r="F16" s="391"/>
      <c r="G16" s="391">
        <f>SUM(G17:G21)</f>
        <v>7712.7</v>
      </c>
      <c r="H16" s="391"/>
      <c r="I16" s="346"/>
    </row>
    <row r="17" spans="1:9" ht="12.9" customHeight="1">
      <c r="A17" s="71" t="s">
        <v>469</v>
      </c>
      <c r="B17" s="126"/>
      <c r="C17" s="209" t="s">
        <v>470</v>
      </c>
      <c r="D17" s="392"/>
      <c r="E17" s="392"/>
      <c r="F17" s="155"/>
      <c r="G17" s="392"/>
      <c r="H17" s="392"/>
      <c r="I17" s="155"/>
    </row>
    <row r="18" spans="1:9" ht="12.9" customHeight="1">
      <c r="A18" s="71" t="s">
        <v>471</v>
      </c>
      <c r="B18" s="126"/>
      <c r="C18" s="209" t="s">
        <v>472</v>
      </c>
      <c r="D18" s="155"/>
      <c r="E18" s="155"/>
      <c r="F18" s="155"/>
      <c r="G18" s="155"/>
      <c r="H18" s="155"/>
      <c r="I18" s="155"/>
    </row>
    <row r="19" spans="1:9" ht="12.9" customHeight="1">
      <c r="A19" s="71" t="s">
        <v>473</v>
      </c>
      <c r="B19" s="126"/>
      <c r="C19" s="209" t="s">
        <v>474</v>
      </c>
      <c r="D19" s="392">
        <v>7484.11</v>
      </c>
      <c r="E19" s="392"/>
      <c r="F19" s="155"/>
      <c r="G19" s="392">
        <v>7712.7</v>
      </c>
      <c r="H19" s="392"/>
      <c r="I19" s="155"/>
    </row>
    <row r="20" spans="1:9" ht="12.9" customHeight="1">
      <c r="A20" s="71" t="s">
        <v>475</v>
      </c>
      <c r="B20" s="126"/>
      <c r="C20" s="209" t="s">
        <v>476</v>
      </c>
      <c r="D20" s="155"/>
      <c r="E20" s="155"/>
      <c r="F20" s="155"/>
      <c r="G20" s="155"/>
      <c r="H20" s="155"/>
      <c r="I20" s="155"/>
    </row>
    <row r="21" spans="1:9" ht="12.9" customHeight="1">
      <c r="A21" s="71" t="s">
        <v>477</v>
      </c>
      <c r="B21" s="126"/>
      <c r="C21" s="209" t="s">
        <v>723</v>
      </c>
      <c r="D21" s="155"/>
      <c r="E21" s="155"/>
      <c r="F21" s="155"/>
      <c r="G21" s="155"/>
      <c r="H21" s="155"/>
      <c r="I21" s="155"/>
    </row>
    <row r="22" spans="1:9" ht="25.5" customHeight="1">
      <c r="A22" s="71" t="s">
        <v>716</v>
      </c>
      <c r="B22" s="706" t="s">
        <v>478</v>
      </c>
      <c r="C22" s="707"/>
      <c r="D22" s="346"/>
      <c r="E22" s="346"/>
      <c r="F22" s="346"/>
      <c r="G22" s="346"/>
      <c r="H22" s="346"/>
      <c r="I22" s="346"/>
    </row>
    <row r="23" spans="1:9" ht="12.9" customHeight="1">
      <c r="A23" s="71" t="s">
        <v>718</v>
      </c>
      <c r="B23" s="706" t="s">
        <v>297</v>
      </c>
      <c r="C23" s="707"/>
      <c r="D23" s="393">
        <f>SUM(D24:D25)</f>
        <v>30656.86</v>
      </c>
      <c r="E23" s="393">
        <f>SUM(E24:E25)</f>
        <v>30656.86</v>
      </c>
      <c r="F23" s="346"/>
      <c r="G23" s="393">
        <f>G24+G25</f>
        <v>20941.11</v>
      </c>
      <c r="H23" s="393">
        <f>H24+H25</f>
        <v>20941.11</v>
      </c>
      <c r="I23" s="346"/>
    </row>
    <row r="24" spans="1:9" ht="12.9" customHeight="1">
      <c r="A24" s="71" t="s">
        <v>479</v>
      </c>
      <c r="B24" s="126"/>
      <c r="C24" s="209" t="s">
        <v>480</v>
      </c>
      <c r="D24" s="392">
        <v>30656.86</v>
      </c>
      <c r="E24" s="392">
        <v>30656.86</v>
      </c>
      <c r="F24" s="155"/>
      <c r="G24" s="392">
        <v>20941.11</v>
      </c>
      <c r="H24" s="392">
        <v>20941.11</v>
      </c>
      <c r="I24" s="155"/>
    </row>
    <row r="25" spans="1:9" ht="12.9" customHeight="1">
      <c r="A25" s="71" t="s">
        <v>481</v>
      </c>
      <c r="B25" s="126"/>
      <c r="C25" s="209" t="s">
        <v>628</v>
      </c>
      <c r="D25" s="155"/>
      <c r="E25" s="155"/>
      <c r="F25" s="155"/>
      <c r="G25" s="155"/>
      <c r="H25" s="155"/>
      <c r="I25" s="155"/>
    </row>
    <row r="26" spans="1:9" ht="12.9" customHeight="1">
      <c r="A26" s="71" t="s">
        <v>720</v>
      </c>
      <c r="B26" s="706" t="s">
        <v>299</v>
      </c>
      <c r="C26" s="707"/>
      <c r="D26" s="346">
        <v>959.65</v>
      </c>
      <c r="E26" s="346">
        <v>959.65</v>
      </c>
      <c r="F26" s="346"/>
      <c r="G26" s="346">
        <v>1336.65</v>
      </c>
      <c r="H26" s="346">
        <v>1336.65</v>
      </c>
      <c r="I26" s="346"/>
    </row>
    <row r="27" spans="1:9" ht="31.5" customHeight="1">
      <c r="A27" s="122" t="s">
        <v>724</v>
      </c>
      <c r="B27" s="704" t="s">
        <v>482</v>
      </c>
      <c r="C27" s="840"/>
      <c r="D27" s="391">
        <v>0</v>
      </c>
      <c r="E27" s="391">
        <v>0</v>
      </c>
      <c r="F27" s="391">
        <v>0</v>
      </c>
      <c r="G27" s="391">
        <v>0</v>
      </c>
      <c r="H27" s="391">
        <v>0</v>
      </c>
      <c r="I27" s="391">
        <v>0</v>
      </c>
    </row>
    <row r="28" spans="1:9" ht="25.5" customHeight="1">
      <c r="A28" s="122" t="s">
        <v>32</v>
      </c>
      <c r="B28" s="781" t="s">
        <v>483</v>
      </c>
      <c r="C28" s="781"/>
      <c r="D28" s="391">
        <f>SUM(D11-D27)</f>
        <v>39101.380000000005</v>
      </c>
      <c r="E28" s="391">
        <f>SUM(E11-E27)</f>
        <v>31616.510000000002</v>
      </c>
      <c r="F28" s="391"/>
      <c r="G28" s="391">
        <f>SUM(G11-G27)</f>
        <v>29990.520000000004</v>
      </c>
      <c r="H28" s="391">
        <f>SUM(H11-H27)</f>
        <v>22277.760000000002</v>
      </c>
      <c r="I28" s="346"/>
    </row>
    <row r="29" spans="1:9">
      <c r="C29" s="834"/>
      <c r="D29" s="834"/>
      <c r="E29" s="834"/>
      <c r="F29" s="834"/>
      <c r="G29" s="834"/>
      <c r="H29" s="834"/>
    </row>
    <row r="30" spans="1:9" ht="13.8">
      <c r="C30" s="21" t="s">
        <v>745</v>
      </c>
      <c r="G30" s="21" t="s">
        <v>746</v>
      </c>
    </row>
  </sheetData>
  <mergeCells count="19">
    <mergeCell ref="B28:C28"/>
    <mergeCell ref="F1:I1"/>
    <mergeCell ref="A4:I4"/>
    <mergeCell ref="A6:I6"/>
    <mergeCell ref="A8:A9"/>
    <mergeCell ref="B8:C9"/>
    <mergeCell ref="D8:F8"/>
    <mergeCell ref="G8:I8"/>
    <mergeCell ref="A3:I3"/>
    <mergeCell ref="C29:H29"/>
    <mergeCell ref="B16:C16"/>
    <mergeCell ref="B22:C22"/>
    <mergeCell ref="B23:C23"/>
    <mergeCell ref="B26:C26"/>
    <mergeCell ref="B10:C10"/>
    <mergeCell ref="B11:C11"/>
    <mergeCell ref="B12:C12"/>
    <mergeCell ref="B13:C13"/>
    <mergeCell ref="B27:C27"/>
  </mergeCells>
  <phoneticPr fontId="6" type="noConversion"/>
  <pageMargins left="0.74803149606299213" right="0.35433070866141736" top="0.98425196850393704" bottom="0.19685039370078741" header="0.51181102362204722" footer="0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 enableFormatConditionsCalculation="0">
    <tabColor indexed="34"/>
  </sheetPr>
  <dimension ref="A1:K36"/>
  <sheetViews>
    <sheetView topLeftCell="A13" workbookViewId="0">
      <selection activeCell="F26" sqref="F26"/>
    </sheetView>
  </sheetViews>
  <sheetFormatPr defaultColWidth="9.109375" defaultRowHeight="13.2"/>
  <cols>
    <col min="1" max="1" width="5.109375" style="215" customWidth="1"/>
    <col min="2" max="2" width="1.44140625" style="215" customWidth="1"/>
    <col min="3" max="3" width="35.44140625" style="215" customWidth="1"/>
    <col min="4" max="7" width="12.44140625" style="215" customWidth="1"/>
    <col min="8" max="16384" width="9.109375" style="215"/>
  </cols>
  <sheetData>
    <row r="1" spans="1:11">
      <c r="D1" s="206"/>
    </row>
    <row r="2" spans="1:11">
      <c r="A2" s="205"/>
      <c r="B2" s="205"/>
      <c r="C2" s="205"/>
      <c r="D2" s="841" t="s">
        <v>437</v>
      </c>
      <c r="E2" s="841"/>
      <c r="F2" s="841"/>
      <c r="G2" s="841"/>
    </row>
    <row r="3" spans="1:11">
      <c r="A3" s="205"/>
      <c r="B3" s="203"/>
      <c r="C3" s="205"/>
      <c r="D3" s="203" t="s">
        <v>484</v>
      </c>
      <c r="E3" s="203"/>
      <c r="F3" s="203"/>
      <c r="G3" s="216"/>
    </row>
    <row r="4" spans="1:11" ht="15.6">
      <c r="A4" s="667" t="s">
        <v>743</v>
      </c>
      <c r="B4" s="667"/>
      <c r="C4" s="667"/>
      <c r="D4" s="667"/>
      <c r="E4" s="667"/>
      <c r="F4" s="667"/>
      <c r="G4" s="667"/>
      <c r="H4" s="163"/>
      <c r="I4" s="163"/>
      <c r="J4" s="163"/>
      <c r="K4" s="163"/>
    </row>
    <row r="5" spans="1:11" ht="35.25" customHeight="1">
      <c r="A5" s="842" t="s">
        <v>485</v>
      </c>
      <c r="B5" s="842"/>
      <c r="C5" s="842"/>
      <c r="D5" s="842"/>
      <c r="E5" s="842"/>
      <c r="F5" s="842"/>
      <c r="G5" s="842"/>
    </row>
    <row r="6" spans="1:11">
      <c r="A6" s="205"/>
      <c r="B6" s="205"/>
      <c r="C6" s="205"/>
      <c r="D6" s="205"/>
      <c r="E6" s="205"/>
      <c r="F6" s="205"/>
      <c r="G6" s="205"/>
    </row>
    <row r="7" spans="1:11" ht="15.6">
      <c r="A7" s="850" t="s">
        <v>819</v>
      </c>
      <c r="B7" s="850"/>
      <c r="C7" s="850"/>
      <c r="D7" s="850"/>
      <c r="E7" s="850"/>
      <c r="F7" s="850"/>
      <c r="G7" s="850"/>
    </row>
    <row r="8" spans="1:11">
      <c r="A8" s="205"/>
      <c r="B8" s="205"/>
      <c r="C8" s="336" t="s">
        <v>806</v>
      </c>
      <c r="D8" s="205"/>
      <c r="E8" s="205"/>
      <c r="F8" s="205"/>
      <c r="G8" s="205"/>
    </row>
    <row r="9" spans="1:11" ht="38.25" customHeight="1">
      <c r="A9" s="851" t="s">
        <v>609</v>
      </c>
      <c r="B9" s="852" t="s">
        <v>708</v>
      </c>
      <c r="C9" s="853"/>
      <c r="D9" s="851" t="s">
        <v>175</v>
      </c>
      <c r="E9" s="851"/>
      <c r="F9" s="851" t="s">
        <v>176</v>
      </c>
      <c r="G9" s="851"/>
    </row>
    <row r="10" spans="1:11" ht="26.4">
      <c r="A10" s="851"/>
      <c r="B10" s="854"/>
      <c r="C10" s="855"/>
      <c r="D10" s="218" t="s">
        <v>457</v>
      </c>
      <c r="E10" s="218" t="s">
        <v>486</v>
      </c>
      <c r="F10" s="218" t="s">
        <v>457</v>
      </c>
      <c r="G10" s="218" t="s">
        <v>486</v>
      </c>
    </row>
    <row r="11" spans="1:11">
      <c r="A11" s="218">
        <v>1</v>
      </c>
      <c r="B11" s="846">
        <v>2</v>
      </c>
      <c r="C11" s="847"/>
      <c r="D11" s="218">
        <v>3</v>
      </c>
      <c r="E11" s="218">
        <v>4</v>
      </c>
      <c r="F11" s="218">
        <v>5</v>
      </c>
      <c r="G11" s="218">
        <v>6</v>
      </c>
    </row>
    <row r="12" spans="1:11" ht="38.1" customHeight="1">
      <c r="A12" s="217" t="s">
        <v>709</v>
      </c>
      <c r="B12" s="848" t="s">
        <v>487</v>
      </c>
      <c r="C12" s="849"/>
      <c r="D12" s="220"/>
      <c r="E12" s="220"/>
      <c r="F12" s="220"/>
      <c r="G12" s="220"/>
    </row>
    <row r="13" spans="1:11">
      <c r="A13" s="218" t="s">
        <v>710</v>
      </c>
      <c r="B13" s="219"/>
      <c r="C13" s="221" t="s">
        <v>488</v>
      </c>
      <c r="D13" s="222"/>
      <c r="E13" s="222"/>
      <c r="F13" s="222"/>
      <c r="G13" s="222"/>
    </row>
    <row r="14" spans="1:11">
      <c r="A14" s="218" t="s">
        <v>712</v>
      </c>
      <c r="B14" s="219"/>
      <c r="C14" s="221" t="s">
        <v>489</v>
      </c>
      <c r="D14" s="222"/>
      <c r="E14" s="222"/>
      <c r="F14" s="222"/>
      <c r="G14" s="222"/>
    </row>
    <row r="15" spans="1:11">
      <c r="A15" s="218" t="s">
        <v>714</v>
      </c>
      <c r="B15" s="219"/>
      <c r="C15" s="221" t="s">
        <v>490</v>
      </c>
      <c r="D15" s="222"/>
      <c r="E15" s="222"/>
      <c r="F15" s="222"/>
      <c r="G15" s="222"/>
    </row>
    <row r="16" spans="1:11">
      <c r="A16" s="218" t="s">
        <v>716</v>
      </c>
      <c r="B16" s="219"/>
      <c r="C16" s="221" t="s">
        <v>491</v>
      </c>
      <c r="D16" s="222"/>
      <c r="E16" s="222"/>
      <c r="F16" s="222"/>
      <c r="G16" s="222"/>
    </row>
    <row r="17" spans="1:7" ht="12.75" customHeight="1">
      <c r="A17" s="223" t="s">
        <v>718</v>
      </c>
      <c r="B17" s="219"/>
      <c r="C17" s="221" t="s">
        <v>492</v>
      </c>
      <c r="D17" s="222"/>
      <c r="E17" s="222"/>
      <c r="F17" s="222"/>
      <c r="G17" s="222"/>
    </row>
    <row r="18" spans="1:7" ht="26.1" customHeight="1">
      <c r="A18" s="217" t="s">
        <v>724</v>
      </c>
      <c r="B18" s="848" t="s">
        <v>493</v>
      </c>
      <c r="C18" s="849"/>
      <c r="D18" s="220"/>
      <c r="E18" s="220"/>
      <c r="F18" s="220"/>
      <c r="G18" s="220"/>
    </row>
    <row r="19" spans="1:7">
      <c r="A19" s="218" t="s">
        <v>494</v>
      </c>
      <c r="B19" s="219"/>
      <c r="C19" s="221" t="s">
        <v>495</v>
      </c>
      <c r="D19" s="222"/>
      <c r="E19" s="222"/>
      <c r="F19" s="222"/>
      <c r="G19" s="222"/>
    </row>
    <row r="20" spans="1:7">
      <c r="A20" s="218" t="s">
        <v>496</v>
      </c>
      <c r="B20" s="219"/>
      <c r="C20" s="221" t="s">
        <v>489</v>
      </c>
      <c r="D20" s="222"/>
      <c r="E20" s="222"/>
      <c r="F20" s="222"/>
      <c r="G20" s="222"/>
    </row>
    <row r="21" spans="1:7">
      <c r="A21" s="218" t="s">
        <v>497</v>
      </c>
      <c r="B21" s="219"/>
      <c r="C21" s="221" t="s">
        <v>490</v>
      </c>
      <c r="D21" s="222"/>
      <c r="E21" s="222"/>
      <c r="F21" s="222"/>
      <c r="G21" s="222"/>
    </row>
    <row r="22" spans="1:7" ht="12.75" customHeight="1">
      <c r="A22" s="218" t="s">
        <v>498</v>
      </c>
      <c r="B22" s="219"/>
      <c r="C22" s="221" t="s">
        <v>491</v>
      </c>
      <c r="D22" s="222"/>
      <c r="E22" s="222"/>
      <c r="F22" s="222"/>
      <c r="G22" s="222"/>
    </row>
    <row r="23" spans="1:7" ht="15.6">
      <c r="A23" s="223" t="s">
        <v>729</v>
      </c>
      <c r="B23" s="219"/>
      <c r="C23" s="221" t="s">
        <v>492</v>
      </c>
      <c r="D23" s="394"/>
      <c r="E23" s="394"/>
      <c r="F23" s="394"/>
      <c r="G23" s="394"/>
    </row>
    <row r="24" spans="1:7" ht="26.1" customHeight="1">
      <c r="A24" s="217" t="s">
        <v>499</v>
      </c>
      <c r="B24" s="848" t="s">
        <v>500</v>
      </c>
      <c r="C24" s="849"/>
      <c r="D24" s="395">
        <f>SUM(D25:D31)</f>
        <v>7228.9</v>
      </c>
      <c r="E24" s="395"/>
      <c r="F24" s="395">
        <f>SUM(F25:F31)</f>
        <v>7376.85</v>
      </c>
      <c r="G24" s="395"/>
    </row>
    <row r="25" spans="1:7" ht="15.6">
      <c r="A25" s="218" t="s">
        <v>501</v>
      </c>
      <c r="B25" s="219"/>
      <c r="C25" s="221" t="s">
        <v>495</v>
      </c>
      <c r="D25" s="394">
        <v>7228.9</v>
      </c>
      <c r="E25" s="394"/>
      <c r="F25" s="394">
        <v>7376.85</v>
      </c>
      <c r="G25" s="394"/>
    </row>
    <row r="26" spans="1:7" ht="15.6">
      <c r="A26" s="218" t="s">
        <v>502</v>
      </c>
      <c r="B26" s="219"/>
      <c r="C26" s="221" t="s">
        <v>489</v>
      </c>
      <c r="D26" s="394"/>
      <c r="E26" s="394"/>
      <c r="F26" s="394"/>
      <c r="G26" s="394"/>
    </row>
    <row r="27" spans="1:7" ht="15.6">
      <c r="A27" s="218" t="s">
        <v>503</v>
      </c>
      <c r="B27" s="219"/>
      <c r="C27" s="224" t="s">
        <v>490</v>
      </c>
      <c r="D27" s="394"/>
      <c r="E27" s="394"/>
      <c r="F27" s="394"/>
      <c r="G27" s="394"/>
    </row>
    <row r="28" spans="1:7" ht="15.6">
      <c r="A28" s="218" t="s">
        <v>504</v>
      </c>
      <c r="B28" s="219"/>
      <c r="C28" s="221" t="s">
        <v>491</v>
      </c>
      <c r="D28" s="394"/>
      <c r="E28" s="394"/>
      <c r="F28" s="394"/>
      <c r="G28" s="394"/>
    </row>
    <row r="29" spans="1:7" ht="12.75" customHeight="1">
      <c r="A29" s="225" t="s">
        <v>505</v>
      </c>
      <c r="B29" s="219"/>
      <c r="C29" s="221" t="s">
        <v>492</v>
      </c>
      <c r="D29" s="394"/>
      <c r="E29" s="394"/>
      <c r="F29" s="394"/>
      <c r="G29" s="394"/>
    </row>
    <row r="30" spans="1:7" ht="12.75" customHeight="1">
      <c r="A30" s="218" t="s">
        <v>506</v>
      </c>
      <c r="B30" s="219"/>
      <c r="C30" s="221" t="s">
        <v>507</v>
      </c>
      <c r="D30" s="394"/>
      <c r="E30" s="394"/>
      <c r="F30" s="394"/>
      <c r="G30" s="394"/>
    </row>
    <row r="31" spans="1:7" ht="15.6">
      <c r="A31" s="218" t="s">
        <v>508</v>
      </c>
      <c r="B31" s="219"/>
      <c r="C31" s="221" t="s">
        <v>509</v>
      </c>
      <c r="D31" s="394"/>
      <c r="E31" s="394"/>
      <c r="F31" s="394"/>
      <c r="G31" s="394"/>
    </row>
    <row r="32" spans="1:7" ht="12.75" customHeight="1">
      <c r="A32" s="226" t="s">
        <v>40</v>
      </c>
      <c r="B32" s="844" t="s">
        <v>510</v>
      </c>
      <c r="C32" s="845"/>
      <c r="D32" s="396">
        <f>SUM(D12,D18,D24)</f>
        <v>7228.9</v>
      </c>
      <c r="E32" s="396"/>
      <c r="F32" s="396">
        <f>SUM(F12,F18,F24)</f>
        <v>7376.85</v>
      </c>
      <c r="G32" s="396"/>
    </row>
    <row r="33" spans="1:7">
      <c r="A33" s="122" t="s">
        <v>511</v>
      </c>
      <c r="B33" s="781" t="s">
        <v>512</v>
      </c>
      <c r="C33" s="781"/>
      <c r="D33" s="210"/>
      <c r="E33" s="210"/>
      <c r="F33" s="210"/>
      <c r="G33" s="210"/>
    </row>
    <row r="34" spans="1:7">
      <c r="A34" s="212"/>
      <c r="B34" s="213"/>
      <c r="C34" s="213"/>
      <c r="D34" s="214"/>
      <c r="E34" s="214"/>
      <c r="F34" s="214"/>
      <c r="G34" s="214"/>
    </row>
    <row r="35" spans="1:7" ht="13.8">
      <c r="A35" s="212"/>
      <c r="B35" s="213"/>
      <c r="C35" s="21" t="s">
        <v>745</v>
      </c>
      <c r="D35" s="214"/>
      <c r="E35" s="214"/>
      <c r="F35" s="21" t="s">
        <v>746</v>
      </c>
      <c r="G35" s="214"/>
    </row>
    <row r="36" spans="1:7">
      <c r="A36" s="212"/>
      <c r="B36" s="213"/>
      <c r="C36" s="213"/>
      <c r="D36" s="214"/>
      <c r="E36" s="214"/>
      <c r="F36" s="214"/>
      <c r="G36" s="214"/>
    </row>
  </sheetData>
  <mergeCells count="14">
    <mergeCell ref="D2:G2"/>
    <mergeCell ref="A5:G5"/>
    <mergeCell ref="A7:G7"/>
    <mergeCell ref="A9:A10"/>
    <mergeCell ref="B9:C10"/>
    <mergeCell ref="D9:E9"/>
    <mergeCell ref="F9:G9"/>
    <mergeCell ref="A4:G4"/>
    <mergeCell ref="B32:C32"/>
    <mergeCell ref="B33:C33"/>
    <mergeCell ref="B11:C11"/>
    <mergeCell ref="B12:C12"/>
    <mergeCell ref="B18:C18"/>
    <mergeCell ref="B24:C24"/>
  </mergeCells>
  <phoneticPr fontId="6" type="noConversion"/>
  <pageMargins left="0.94488188976377963" right="0.15748031496062992" top="0.98425196850393704" bottom="0.98425196850393704" header="0.51181102362204722" footer="0.31496062992125984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I24"/>
  <sheetViews>
    <sheetView topLeftCell="A13" workbookViewId="0">
      <selection activeCell="C24" sqref="C24:F24"/>
    </sheetView>
  </sheetViews>
  <sheetFormatPr defaultColWidth="9.109375" defaultRowHeight="13.8"/>
  <cols>
    <col min="1" max="1" width="5" style="197" customWidth="1"/>
    <col min="2" max="2" width="1.5546875" style="197" customWidth="1"/>
    <col min="3" max="3" width="37.109375" style="197" customWidth="1"/>
    <col min="4" max="4" width="10.5546875" style="197" customWidth="1"/>
    <col min="5" max="5" width="10.88671875" style="197" customWidth="1"/>
    <col min="6" max="6" width="16.109375" style="197" customWidth="1"/>
    <col min="7" max="7" width="10.5546875" style="197" customWidth="1"/>
    <col min="8" max="8" width="11.6640625" style="197" customWidth="1"/>
    <col min="9" max="9" width="16.5546875" style="197" customWidth="1"/>
    <col min="10" max="16384" width="9.109375" style="197"/>
  </cols>
  <sheetData>
    <row r="1" spans="1:9">
      <c r="F1" s="206"/>
    </row>
    <row r="2" spans="1:9" ht="12.75" customHeight="1">
      <c r="C2" s="196"/>
      <c r="D2" s="196"/>
      <c r="E2" s="196"/>
      <c r="F2" s="203" t="s">
        <v>437</v>
      </c>
      <c r="H2" s="203"/>
      <c r="I2" s="203"/>
    </row>
    <row r="3" spans="1:9">
      <c r="B3" s="231"/>
      <c r="F3" s="203" t="s">
        <v>514</v>
      </c>
      <c r="H3" s="198"/>
      <c r="I3" s="198"/>
    </row>
    <row r="4" spans="1:9" ht="15.6">
      <c r="A4" s="667" t="s">
        <v>743</v>
      </c>
      <c r="B4" s="667"/>
      <c r="C4" s="667"/>
      <c r="D4" s="667"/>
      <c r="E4" s="667"/>
      <c r="F4" s="667"/>
      <c r="G4" s="667"/>
      <c r="H4" s="667"/>
      <c r="I4" s="667"/>
    </row>
    <row r="5" spans="1:9" s="329" customFormat="1" ht="33.75" customHeight="1">
      <c r="A5" s="682" t="s">
        <v>515</v>
      </c>
      <c r="B5" s="682"/>
      <c r="C5" s="682"/>
      <c r="D5" s="682"/>
      <c r="E5" s="682"/>
      <c r="F5" s="682"/>
      <c r="G5" s="682"/>
      <c r="H5" s="682"/>
      <c r="I5" s="682"/>
    </row>
    <row r="6" spans="1:9" ht="18" customHeight="1">
      <c r="A6" s="865" t="s">
        <v>820</v>
      </c>
      <c r="B6" s="865"/>
      <c r="C6" s="865"/>
      <c r="D6" s="865"/>
      <c r="E6" s="865"/>
      <c r="F6" s="865"/>
      <c r="G6" s="865"/>
      <c r="H6" s="865"/>
      <c r="I6" s="865"/>
    </row>
    <row r="7" spans="1:9">
      <c r="C7" s="337" t="s">
        <v>806</v>
      </c>
    </row>
    <row r="8" spans="1:9" ht="25.5" customHeight="1">
      <c r="A8" s="860" t="s">
        <v>609</v>
      </c>
      <c r="B8" s="861" t="s">
        <v>708</v>
      </c>
      <c r="C8" s="862"/>
      <c r="D8" s="860" t="s">
        <v>175</v>
      </c>
      <c r="E8" s="860"/>
      <c r="F8" s="860"/>
      <c r="G8" s="860" t="s">
        <v>176</v>
      </c>
      <c r="H8" s="860"/>
      <c r="I8" s="860"/>
    </row>
    <row r="9" spans="1:9" ht="82.8">
      <c r="A9" s="860"/>
      <c r="B9" s="863"/>
      <c r="C9" s="864"/>
      <c r="D9" s="202" t="s">
        <v>457</v>
      </c>
      <c r="E9" s="202" t="s">
        <v>516</v>
      </c>
      <c r="F9" s="202" t="s">
        <v>517</v>
      </c>
      <c r="G9" s="202" t="s">
        <v>457</v>
      </c>
      <c r="H9" s="202" t="s">
        <v>516</v>
      </c>
      <c r="I9" s="202" t="s">
        <v>517</v>
      </c>
    </row>
    <row r="10" spans="1:9">
      <c r="A10" s="202">
        <v>1</v>
      </c>
      <c r="B10" s="858">
        <v>2</v>
      </c>
      <c r="C10" s="859"/>
      <c r="D10" s="202">
        <v>3</v>
      </c>
      <c r="E10" s="202">
        <v>4</v>
      </c>
      <c r="F10" s="202">
        <v>5</v>
      </c>
      <c r="G10" s="202">
        <v>6</v>
      </c>
      <c r="H10" s="202">
        <v>7</v>
      </c>
      <c r="I10" s="202">
        <v>8</v>
      </c>
    </row>
    <row r="11" spans="1:9" ht="25.5" customHeight="1">
      <c r="A11" s="108" t="s">
        <v>709</v>
      </c>
      <c r="B11" s="856" t="s">
        <v>317</v>
      </c>
      <c r="C11" s="857"/>
      <c r="D11" s="391"/>
      <c r="E11" s="391"/>
      <c r="F11" s="391"/>
      <c r="G11" s="391"/>
      <c r="H11" s="391"/>
      <c r="I11" s="391"/>
    </row>
    <row r="12" spans="1:9" ht="12.75" customHeight="1">
      <c r="A12" s="108" t="s">
        <v>724</v>
      </c>
      <c r="B12" s="856" t="s">
        <v>326</v>
      </c>
      <c r="C12" s="857"/>
      <c r="D12" s="391">
        <v>10766.7</v>
      </c>
      <c r="E12" s="391"/>
      <c r="F12" s="391"/>
      <c r="G12" s="391">
        <v>18597.54</v>
      </c>
      <c r="H12" s="391"/>
      <c r="I12" s="391"/>
    </row>
    <row r="13" spans="1:9" ht="15.6">
      <c r="A13" s="108" t="s">
        <v>32</v>
      </c>
      <c r="B13" s="856" t="s">
        <v>329</v>
      </c>
      <c r="C13" s="857"/>
      <c r="D13" s="391">
        <f>SUM(D14:D17)</f>
        <v>28538.03</v>
      </c>
      <c r="E13" s="391">
        <f>SUM(E14:E17)</f>
        <v>0</v>
      </c>
      <c r="F13" s="391"/>
      <c r="G13" s="391">
        <f>SUM(G14:G17)</f>
        <v>11676.57</v>
      </c>
      <c r="H13" s="391">
        <f>SUM(H14:H17)</f>
        <v>0</v>
      </c>
      <c r="I13" s="391"/>
    </row>
    <row r="14" spans="1:9" ht="15.6">
      <c r="A14" s="202" t="s">
        <v>34</v>
      </c>
      <c r="B14" s="201"/>
      <c r="C14" s="232" t="s">
        <v>518</v>
      </c>
      <c r="D14" s="391"/>
      <c r="E14" s="391"/>
      <c r="F14" s="391"/>
      <c r="G14" s="391"/>
      <c r="H14" s="391"/>
      <c r="I14" s="391"/>
    </row>
    <row r="15" spans="1:9" ht="15.6">
      <c r="A15" s="202" t="s">
        <v>36</v>
      </c>
      <c r="B15" s="201"/>
      <c r="C15" s="232" t="s">
        <v>519</v>
      </c>
      <c r="D15" s="392">
        <v>28538.03</v>
      </c>
      <c r="E15" s="392"/>
      <c r="F15" s="391"/>
      <c r="G15" s="392">
        <v>11676.57</v>
      </c>
      <c r="H15" s="392"/>
      <c r="I15" s="391"/>
    </row>
    <row r="16" spans="1:9" ht="15.6">
      <c r="A16" s="202" t="s">
        <v>38</v>
      </c>
      <c r="B16" s="201"/>
      <c r="C16" s="232" t="s">
        <v>520</v>
      </c>
      <c r="D16" s="391"/>
      <c r="E16" s="391"/>
      <c r="F16" s="391"/>
      <c r="G16" s="391"/>
      <c r="H16" s="391"/>
      <c r="I16" s="391"/>
    </row>
    <row r="17" spans="1:9" ht="15.6">
      <c r="A17" s="202" t="s">
        <v>157</v>
      </c>
      <c r="B17" s="201"/>
      <c r="C17" s="232" t="s">
        <v>521</v>
      </c>
      <c r="D17" s="391"/>
      <c r="E17" s="391"/>
      <c r="F17" s="391"/>
      <c r="G17" s="391"/>
      <c r="H17" s="391"/>
      <c r="I17" s="391"/>
    </row>
    <row r="18" spans="1:9" ht="15.6">
      <c r="A18" s="108" t="s">
        <v>40</v>
      </c>
      <c r="B18" s="856" t="s">
        <v>331</v>
      </c>
      <c r="C18" s="857"/>
      <c r="D18" s="391">
        <f>SUM(D19:D21)</f>
        <v>4329.43</v>
      </c>
      <c r="E18" s="391">
        <f>SUM(E19:E21)</f>
        <v>0</v>
      </c>
      <c r="F18" s="391"/>
      <c r="G18" s="391">
        <f>SUM(G19:G21)</f>
        <v>3561.65</v>
      </c>
      <c r="H18" s="391">
        <f>SUM(H19:H21)</f>
        <v>0.3</v>
      </c>
      <c r="I18" s="391"/>
    </row>
    <row r="19" spans="1:9" ht="15.6">
      <c r="A19" s="202" t="s">
        <v>204</v>
      </c>
      <c r="B19" s="201"/>
      <c r="C19" s="232" t="s">
        <v>522</v>
      </c>
      <c r="D19" s="392"/>
      <c r="E19" s="392"/>
      <c r="F19" s="391"/>
      <c r="G19" s="392"/>
      <c r="H19" s="391"/>
      <c r="I19" s="391"/>
    </row>
    <row r="20" spans="1:9" ht="15.6">
      <c r="A20" s="202" t="s">
        <v>205</v>
      </c>
      <c r="B20" s="201"/>
      <c r="C20" s="232" t="s">
        <v>523</v>
      </c>
      <c r="D20" s="391">
        <v>4329.43</v>
      </c>
      <c r="E20" s="391"/>
      <c r="F20" s="391"/>
      <c r="G20" s="391">
        <v>3561.35</v>
      </c>
      <c r="H20" s="391"/>
      <c r="I20" s="391"/>
    </row>
    <row r="21" spans="1:9" ht="15.6">
      <c r="A21" s="202" t="s">
        <v>524</v>
      </c>
      <c r="B21" s="201"/>
      <c r="C21" s="232" t="s">
        <v>525</v>
      </c>
      <c r="D21" s="392"/>
      <c r="E21" s="392"/>
      <c r="F21" s="391"/>
      <c r="G21" s="392">
        <v>0.3</v>
      </c>
      <c r="H21" s="392">
        <v>0.3</v>
      </c>
      <c r="I21" s="391"/>
    </row>
    <row r="22" spans="1:9" ht="25.5" customHeight="1">
      <c r="A22" s="108" t="s">
        <v>42</v>
      </c>
      <c r="B22" s="856" t="s">
        <v>526</v>
      </c>
      <c r="C22" s="857"/>
      <c r="D22" s="391">
        <f>SUM(D11+D12+D13+D18)</f>
        <v>43634.159999999996</v>
      </c>
      <c r="E22" s="391">
        <f>SUM(E11+E12+E13+E18)</f>
        <v>0</v>
      </c>
      <c r="F22" s="391"/>
      <c r="G22" s="391">
        <f>SUM(G11+G12+G13+G18)</f>
        <v>33835.760000000002</v>
      </c>
      <c r="H22" s="391">
        <f>SUM(H11+H12+H13+H18)</f>
        <v>0.3</v>
      </c>
      <c r="I22" s="391"/>
    </row>
    <row r="24" spans="1:9">
      <c r="C24" s="21" t="s">
        <v>745</v>
      </c>
      <c r="D24" s="214"/>
      <c r="E24" s="214"/>
      <c r="F24" s="21" t="s">
        <v>746</v>
      </c>
      <c r="G24" s="214"/>
    </row>
  </sheetData>
  <mergeCells count="13">
    <mergeCell ref="D8:F8"/>
    <mergeCell ref="G8:I8"/>
    <mergeCell ref="A4:I4"/>
    <mergeCell ref="B18:C18"/>
    <mergeCell ref="A5:I5"/>
    <mergeCell ref="A6:I6"/>
    <mergeCell ref="B22:C22"/>
    <mergeCell ref="B10:C10"/>
    <mergeCell ref="B11:C11"/>
    <mergeCell ref="B12:C12"/>
    <mergeCell ref="B13:C13"/>
    <mergeCell ref="A8:A9"/>
    <mergeCell ref="B8:C9"/>
  </mergeCells>
  <phoneticPr fontId="6" type="noConversion"/>
  <pageMargins left="0.74803149606299213" right="0.55118110236220474" top="0.98425196850393704" bottom="0.39370078740157483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F18"/>
  <sheetViews>
    <sheetView workbookViewId="0">
      <selection activeCell="D13" sqref="D13"/>
    </sheetView>
  </sheetViews>
  <sheetFormatPr defaultColWidth="9.109375" defaultRowHeight="13.2"/>
  <cols>
    <col min="1" max="1" width="4" style="229" customWidth="1"/>
    <col min="2" max="2" width="26.88671875" style="229" customWidth="1"/>
    <col min="3" max="3" width="25.5546875" style="229" customWidth="1"/>
    <col min="4" max="4" width="28.109375" style="229" customWidth="1"/>
    <col min="5" max="16384" width="9.109375" style="229"/>
  </cols>
  <sheetData>
    <row r="1" spans="1:6">
      <c r="C1" s="230"/>
    </row>
    <row r="2" spans="1:6">
      <c r="C2" s="203" t="s">
        <v>527</v>
      </c>
      <c r="D2" s="228"/>
      <c r="E2" s="204"/>
    </row>
    <row r="3" spans="1:6">
      <c r="C3" s="203" t="s">
        <v>528</v>
      </c>
      <c r="D3" s="203"/>
      <c r="E3" s="233"/>
    </row>
    <row r="4" spans="1:6">
      <c r="C4" s="203"/>
      <c r="D4" s="203"/>
      <c r="E4" s="233"/>
    </row>
    <row r="5" spans="1:6" ht="15.6">
      <c r="A5" s="667" t="s">
        <v>743</v>
      </c>
      <c r="B5" s="667"/>
      <c r="C5" s="667"/>
      <c r="D5" s="667"/>
      <c r="E5" s="163"/>
      <c r="F5" s="163"/>
    </row>
    <row r="6" spans="1:6" ht="36.75" customHeight="1">
      <c r="B6" s="866" t="s">
        <v>529</v>
      </c>
      <c r="C6" s="866"/>
      <c r="D6" s="866"/>
      <c r="E6" s="234"/>
    </row>
    <row r="7" spans="1:6" ht="15" customHeight="1"/>
    <row r="8" spans="1:6" ht="28.5" customHeight="1">
      <c r="B8" s="866" t="s">
        <v>821</v>
      </c>
      <c r="C8" s="866"/>
      <c r="D8" s="866"/>
      <c r="E8" s="234"/>
    </row>
    <row r="9" spans="1:6" ht="18.75" customHeight="1">
      <c r="B9" s="338" t="s">
        <v>806</v>
      </c>
    </row>
    <row r="10" spans="1:6" ht="43.5" customHeight="1">
      <c r="A10" s="235" t="s">
        <v>609</v>
      </c>
      <c r="B10" s="236" t="s">
        <v>530</v>
      </c>
      <c r="C10" s="237" t="s">
        <v>531</v>
      </c>
      <c r="D10" s="237" t="s">
        <v>513</v>
      </c>
    </row>
    <row r="11" spans="1:6">
      <c r="A11" s="238">
        <v>1</v>
      </c>
      <c r="B11" s="239">
        <v>2</v>
      </c>
      <c r="C11" s="240">
        <v>3</v>
      </c>
      <c r="D11" s="240">
        <v>4</v>
      </c>
    </row>
    <row r="12" spans="1:6">
      <c r="A12" s="238" t="s">
        <v>709</v>
      </c>
      <c r="B12" s="241" t="s">
        <v>532</v>
      </c>
      <c r="C12" s="240">
        <v>33835.760000000002</v>
      </c>
      <c r="D12" s="242">
        <v>43634.16</v>
      </c>
    </row>
    <row r="13" spans="1:6">
      <c r="A13" s="238" t="s">
        <v>724</v>
      </c>
      <c r="B13" s="241" t="s">
        <v>533</v>
      </c>
      <c r="C13" s="240"/>
      <c r="D13" s="242"/>
    </row>
    <row r="14" spans="1:6">
      <c r="A14" s="238" t="s">
        <v>32</v>
      </c>
      <c r="B14" s="241" t="s">
        <v>534</v>
      </c>
      <c r="C14" s="240"/>
      <c r="D14" s="242"/>
    </row>
    <row r="15" spans="1:6">
      <c r="A15" s="238">
        <v>4</v>
      </c>
      <c r="B15" s="622" t="s">
        <v>535</v>
      </c>
      <c r="C15" s="237">
        <f>SUM(C12:C14)</f>
        <v>33835.760000000002</v>
      </c>
      <c r="D15" s="237">
        <f>SUM(D12:D14)</f>
        <v>43634.16</v>
      </c>
    </row>
    <row r="16" spans="1:6">
      <c r="B16" s="867"/>
      <c r="C16" s="867"/>
      <c r="D16" s="867"/>
    </row>
    <row r="17" spans="2:4">
      <c r="B17" s="567" t="s">
        <v>745</v>
      </c>
      <c r="C17" s="567"/>
      <c r="D17" s="567" t="s">
        <v>746</v>
      </c>
    </row>
    <row r="18" spans="2:4">
      <c r="B18" s="868" t="s">
        <v>136</v>
      </c>
      <c r="C18" s="868"/>
      <c r="D18" s="868"/>
    </row>
  </sheetData>
  <mergeCells count="5">
    <mergeCell ref="B6:D6"/>
    <mergeCell ref="B8:D8"/>
    <mergeCell ref="B16:D16"/>
    <mergeCell ref="B18:D18"/>
    <mergeCell ref="A5:D5"/>
  </mergeCells>
  <phoneticPr fontId="6" type="noConversion"/>
  <pageMargins left="1.1417322834645669" right="0.35433070866141736" top="1.5748031496062993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I42"/>
  <sheetViews>
    <sheetView workbookViewId="0">
      <selection activeCell="H11" sqref="H11"/>
    </sheetView>
  </sheetViews>
  <sheetFormatPr defaultColWidth="9.109375" defaultRowHeight="13.2"/>
  <cols>
    <col min="1" max="1" width="7" style="243" customWidth="1"/>
    <col min="2" max="2" width="1.88671875" style="11" customWidth="1"/>
    <col min="3" max="3" width="32.6640625" style="11" customWidth="1"/>
    <col min="4" max="9" width="15.6640625" style="11" customWidth="1"/>
    <col min="10" max="16384" width="9.109375" style="11"/>
  </cols>
  <sheetData>
    <row r="1" spans="1:9">
      <c r="G1" s="22"/>
    </row>
    <row r="2" spans="1:9">
      <c r="A2" s="244"/>
      <c r="B2" s="24"/>
      <c r="C2" s="24"/>
      <c r="D2" s="24"/>
      <c r="E2" s="24"/>
      <c r="G2" s="44" t="s">
        <v>536</v>
      </c>
      <c r="H2" s="26"/>
      <c r="I2" s="26"/>
    </row>
    <row r="3" spans="1:9">
      <c r="A3" s="244"/>
      <c r="B3" s="24"/>
      <c r="C3" s="24"/>
      <c r="D3" s="24"/>
      <c r="E3" s="24"/>
      <c r="F3" s="245"/>
      <c r="G3" s="44" t="s">
        <v>733</v>
      </c>
      <c r="H3" s="246"/>
    </row>
    <row r="4" spans="1:9" ht="15.6">
      <c r="A4" s="667" t="s">
        <v>743</v>
      </c>
      <c r="B4" s="667"/>
      <c r="C4" s="667"/>
      <c r="D4" s="667"/>
      <c r="E4" s="667"/>
      <c r="F4" s="667"/>
      <c r="G4" s="667"/>
      <c r="H4" s="667"/>
      <c r="I4" s="667"/>
    </row>
    <row r="5" spans="1:9" ht="32.25" customHeight="1">
      <c r="A5" s="842" t="s">
        <v>537</v>
      </c>
      <c r="B5" s="842"/>
      <c r="C5" s="842"/>
      <c r="D5" s="842"/>
      <c r="E5" s="842"/>
      <c r="F5" s="842"/>
      <c r="G5" s="842"/>
      <c r="H5" s="842"/>
      <c r="I5" s="842"/>
    </row>
    <row r="6" spans="1:9" ht="12.7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15.6">
      <c r="A7" s="872" t="s">
        <v>822</v>
      </c>
      <c r="B7" s="872"/>
      <c r="C7" s="872"/>
      <c r="D7" s="872"/>
      <c r="E7" s="872"/>
      <c r="F7" s="872"/>
      <c r="G7" s="872"/>
      <c r="H7" s="872"/>
      <c r="I7" s="872"/>
    </row>
    <row r="8" spans="1:9">
      <c r="A8" s="244"/>
      <c r="B8" s="24"/>
      <c r="C8" s="441" t="s">
        <v>806</v>
      </c>
      <c r="D8" s="24"/>
      <c r="E8" s="24"/>
      <c r="F8" s="24"/>
      <c r="G8" s="24"/>
      <c r="H8" s="24"/>
      <c r="I8" s="24"/>
    </row>
    <row r="9" spans="1:9">
      <c r="A9" s="733" t="s">
        <v>538</v>
      </c>
      <c r="B9" s="733" t="s">
        <v>539</v>
      </c>
      <c r="C9" s="869"/>
      <c r="D9" s="733" t="s">
        <v>540</v>
      </c>
      <c r="E9" s="873" t="s">
        <v>212</v>
      </c>
      <c r="F9" s="874"/>
      <c r="G9" s="874"/>
      <c r="H9" s="875"/>
      <c r="I9" s="733" t="s">
        <v>541</v>
      </c>
    </row>
    <row r="10" spans="1:9" ht="63" customHeight="1">
      <c r="A10" s="869"/>
      <c r="B10" s="869"/>
      <c r="C10" s="869"/>
      <c r="D10" s="869"/>
      <c r="E10" s="29" t="s">
        <v>542</v>
      </c>
      <c r="F10" s="29" t="s">
        <v>834</v>
      </c>
      <c r="G10" s="29" t="s">
        <v>835</v>
      </c>
      <c r="H10" s="29" t="s">
        <v>836</v>
      </c>
      <c r="I10" s="869"/>
    </row>
    <row r="11" spans="1:9">
      <c r="A11" s="30">
        <v>1</v>
      </c>
      <c r="B11" s="748">
        <v>2</v>
      </c>
      <c r="C11" s="749"/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</row>
    <row r="12" spans="1:9" ht="12.9" customHeight="1">
      <c r="A12" s="29" t="s">
        <v>709</v>
      </c>
      <c r="B12" s="741" t="s">
        <v>543</v>
      </c>
      <c r="C12" s="742"/>
      <c r="D12" s="29"/>
      <c r="E12" s="29" t="s">
        <v>46</v>
      </c>
      <c r="F12" s="29" t="s">
        <v>46</v>
      </c>
      <c r="G12" s="121"/>
      <c r="H12" s="121"/>
      <c r="I12" s="121"/>
    </row>
    <row r="13" spans="1:9" ht="12.9" customHeight="1">
      <c r="A13" s="31" t="s">
        <v>710</v>
      </c>
      <c r="B13" s="174"/>
      <c r="C13" s="247" t="s">
        <v>544</v>
      </c>
      <c r="D13" s="31"/>
      <c r="E13" s="31" t="s">
        <v>46</v>
      </c>
      <c r="F13" s="31" t="s">
        <v>46</v>
      </c>
      <c r="G13" s="32"/>
      <c r="H13" s="32"/>
      <c r="I13" s="32"/>
    </row>
    <row r="14" spans="1:9" ht="12.9" customHeight="1">
      <c r="A14" s="31" t="s">
        <v>712</v>
      </c>
      <c r="B14" s="174"/>
      <c r="C14" s="247" t="s">
        <v>544</v>
      </c>
      <c r="D14" s="31"/>
      <c r="E14" s="31" t="s">
        <v>46</v>
      </c>
      <c r="F14" s="31" t="s">
        <v>46</v>
      </c>
      <c r="G14" s="32"/>
      <c r="H14" s="32"/>
      <c r="I14" s="32"/>
    </row>
    <row r="15" spans="1:9" ht="56.25" customHeight="1">
      <c r="A15" s="29" t="s">
        <v>724</v>
      </c>
      <c r="B15" s="870" t="s">
        <v>545</v>
      </c>
      <c r="C15" s="826"/>
      <c r="D15" s="29"/>
      <c r="E15" s="29"/>
      <c r="F15" s="29"/>
      <c r="G15" s="121"/>
      <c r="H15" s="121"/>
      <c r="I15" s="121"/>
    </row>
    <row r="16" spans="1:9" ht="12.9" customHeight="1">
      <c r="A16" s="31" t="s">
        <v>725</v>
      </c>
      <c r="B16" s="123"/>
      <c r="C16" s="172" t="s">
        <v>544</v>
      </c>
      <c r="D16" s="31"/>
      <c r="E16" s="31"/>
      <c r="F16" s="31"/>
      <c r="G16" s="32"/>
      <c r="H16" s="32"/>
      <c r="I16" s="32"/>
    </row>
    <row r="17" spans="1:9" ht="12.9" customHeight="1">
      <c r="A17" s="31" t="s">
        <v>726</v>
      </c>
      <c r="B17" s="123"/>
      <c r="C17" s="172" t="s">
        <v>544</v>
      </c>
      <c r="D17" s="31"/>
      <c r="E17" s="31"/>
      <c r="F17" s="31"/>
      <c r="G17" s="32"/>
      <c r="H17" s="32"/>
      <c r="I17" s="32"/>
    </row>
    <row r="18" spans="1:9" ht="46.5" customHeight="1">
      <c r="A18" s="29" t="s">
        <v>32</v>
      </c>
      <c r="B18" s="704" t="s">
        <v>546</v>
      </c>
      <c r="C18" s="871"/>
      <c r="D18" s="29"/>
      <c r="E18" s="29"/>
      <c r="F18" s="29"/>
      <c r="G18" s="121"/>
      <c r="H18" s="121"/>
      <c r="I18" s="121"/>
    </row>
    <row r="19" spans="1:9" ht="12.9" customHeight="1">
      <c r="A19" s="31" t="s">
        <v>34</v>
      </c>
      <c r="B19" s="123"/>
      <c r="C19" s="172" t="s">
        <v>544</v>
      </c>
      <c r="D19" s="31"/>
      <c r="E19" s="31"/>
      <c r="F19" s="31"/>
      <c r="G19" s="32"/>
      <c r="H19" s="32"/>
      <c r="I19" s="32"/>
    </row>
    <row r="20" spans="1:9" ht="12.9" customHeight="1">
      <c r="A20" s="31" t="s">
        <v>36</v>
      </c>
      <c r="B20" s="123"/>
      <c r="C20" s="172" t="s">
        <v>544</v>
      </c>
      <c r="D20" s="31"/>
      <c r="E20" s="31"/>
      <c r="F20" s="31"/>
      <c r="G20" s="32"/>
      <c r="H20" s="32"/>
      <c r="I20" s="32"/>
    </row>
    <row r="21" spans="1:9" ht="12.9" customHeight="1">
      <c r="A21" s="29" t="s">
        <v>547</v>
      </c>
      <c r="B21" s="741" t="s">
        <v>548</v>
      </c>
      <c r="C21" s="742"/>
      <c r="D21" s="29"/>
      <c r="E21" s="29" t="s">
        <v>46</v>
      </c>
      <c r="F21" s="29" t="s">
        <v>46</v>
      </c>
      <c r="G21" s="121"/>
      <c r="H21" s="121"/>
      <c r="I21" s="121"/>
    </row>
    <row r="22" spans="1:9" ht="12.9" customHeight="1">
      <c r="A22" s="31" t="s">
        <v>204</v>
      </c>
      <c r="B22" s="174"/>
      <c r="C22" s="247" t="s">
        <v>544</v>
      </c>
      <c r="D22" s="31"/>
      <c r="E22" s="31" t="s">
        <v>46</v>
      </c>
      <c r="F22" s="31" t="s">
        <v>46</v>
      </c>
      <c r="G22" s="32"/>
      <c r="H22" s="32"/>
      <c r="I22" s="32"/>
    </row>
    <row r="23" spans="1:9" ht="12.9" customHeight="1">
      <c r="A23" s="248" t="s">
        <v>205</v>
      </c>
      <c r="B23" s="174"/>
      <c r="C23" s="247" t="s">
        <v>544</v>
      </c>
      <c r="D23" s="31"/>
      <c r="E23" s="31" t="s">
        <v>46</v>
      </c>
      <c r="F23" s="31" t="s">
        <v>46</v>
      </c>
      <c r="G23" s="32"/>
      <c r="H23" s="32"/>
      <c r="I23" s="32"/>
    </row>
    <row r="24" spans="1:9" ht="24.9" customHeight="1">
      <c r="A24" s="29" t="s">
        <v>42</v>
      </c>
      <c r="B24" s="741" t="s">
        <v>549</v>
      </c>
      <c r="C24" s="742"/>
      <c r="D24" s="29"/>
      <c r="E24" s="29"/>
      <c r="F24" s="29"/>
      <c r="G24" s="121"/>
      <c r="H24" s="121"/>
      <c r="I24" s="121"/>
    </row>
    <row r="25" spans="1:9" ht="12.9" customHeight="1">
      <c r="A25" s="31" t="s">
        <v>550</v>
      </c>
      <c r="B25" s="174"/>
      <c r="C25" s="247" t="s">
        <v>544</v>
      </c>
      <c r="D25" s="31"/>
      <c r="E25" s="31"/>
      <c r="F25" s="31"/>
      <c r="G25" s="32"/>
      <c r="H25" s="32"/>
      <c r="I25" s="32"/>
    </row>
    <row r="26" spans="1:9" ht="12.9" customHeight="1">
      <c r="A26" s="248" t="s">
        <v>551</v>
      </c>
      <c r="B26" s="174"/>
      <c r="C26" s="247" t="s">
        <v>544</v>
      </c>
      <c r="D26" s="31"/>
      <c r="E26" s="31"/>
      <c r="F26" s="31"/>
      <c r="G26" s="32"/>
      <c r="H26" s="32"/>
      <c r="I26" s="32"/>
    </row>
    <row r="27" spans="1:9" ht="12.9" customHeight="1">
      <c r="A27" s="29" t="s">
        <v>44</v>
      </c>
      <c r="B27" s="741" t="s">
        <v>552</v>
      </c>
      <c r="C27" s="742"/>
      <c r="D27" s="29"/>
      <c r="E27" s="29"/>
      <c r="F27" s="29"/>
      <c r="G27" s="121"/>
      <c r="H27" s="121"/>
      <c r="I27" s="121"/>
    </row>
    <row r="28" spans="1:9" ht="12.9" customHeight="1">
      <c r="A28" s="31" t="s">
        <v>553</v>
      </c>
      <c r="B28" s="174"/>
      <c r="C28" s="247" t="s">
        <v>544</v>
      </c>
      <c r="D28" s="31"/>
      <c r="E28" s="31"/>
      <c r="F28" s="31"/>
      <c r="G28" s="32"/>
      <c r="H28" s="32"/>
      <c r="I28" s="32"/>
    </row>
    <row r="29" spans="1:9" ht="12.9" customHeight="1">
      <c r="A29" s="31" t="s">
        <v>554</v>
      </c>
      <c r="B29" s="174"/>
      <c r="C29" s="247" t="s">
        <v>544</v>
      </c>
      <c r="D29" s="31"/>
      <c r="E29" s="31"/>
      <c r="F29" s="31"/>
      <c r="G29" s="32"/>
      <c r="H29" s="32"/>
      <c r="I29" s="32"/>
    </row>
    <row r="30" spans="1:9" ht="12.9" customHeight="1">
      <c r="A30" s="29" t="s">
        <v>555</v>
      </c>
      <c r="B30" s="741" t="s">
        <v>556</v>
      </c>
      <c r="C30" s="742"/>
      <c r="D30" s="29" t="s">
        <v>46</v>
      </c>
      <c r="E30" s="29" t="s">
        <v>46</v>
      </c>
      <c r="F30" s="29" t="s">
        <v>46</v>
      </c>
      <c r="G30" s="121"/>
      <c r="H30" s="121"/>
      <c r="I30" s="121"/>
    </row>
    <row r="31" spans="1:9" ht="12.9" customHeight="1">
      <c r="A31" s="31" t="s">
        <v>557</v>
      </c>
      <c r="B31" s="174"/>
      <c r="C31" s="247" t="s">
        <v>544</v>
      </c>
      <c r="D31" s="31" t="s">
        <v>46</v>
      </c>
      <c r="E31" s="31" t="s">
        <v>46</v>
      </c>
      <c r="F31" s="31" t="s">
        <v>46</v>
      </c>
      <c r="G31" s="121"/>
      <c r="H31" s="121"/>
      <c r="I31" s="121"/>
    </row>
    <row r="32" spans="1:9" ht="12.9" customHeight="1">
      <c r="A32" s="31" t="s">
        <v>558</v>
      </c>
      <c r="B32" s="174"/>
      <c r="C32" s="247" t="s">
        <v>544</v>
      </c>
      <c r="D32" s="31" t="s">
        <v>46</v>
      </c>
      <c r="E32" s="31" t="s">
        <v>46</v>
      </c>
      <c r="F32" s="31" t="s">
        <v>46</v>
      </c>
      <c r="G32" s="121"/>
      <c r="H32" s="121"/>
      <c r="I32" s="121"/>
    </row>
    <row r="33" spans="1:9" ht="12.9" customHeight="1">
      <c r="A33" s="122" t="s">
        <v>559</v>
      </c>
      <c r="B33" s="704" t="s">
        <v>560</v>
      </c>
      <c r="C33" s="840"/>
      <c r="D33" s="122" t="s">
        <v>46</v>
      </c>
      <c r="E33" s="122" t="s">
        <v>46</v>
      </c>
      <c r="F33" s="122" t="s">
        <v>46</v>
      </c>
      <c r="G33" s="210"/>
      <c r="H33" s="210"/>
      <c r="I33" s="210"/>
    </row>
    <row r="34" spans="1:9" ht="12.9" customHeight="1">
      <c r="A34" s="71" t="s">
        <v>561</v>
      </c>
      <c r="B34" s="175"/>
      <c r="C34" s="249" t="s">
        <v>544</v>
      </c>
      <c r="D34" s="71" t="s">
        <v>46</v>
      </c>
      <c r="E34" s="71" t="s">
        <v>46</v>
      </c>
      <c r="F34" s="71" t="s">
        <v>46</v>
      </c>
      <c r="G34" s="210"/>
      <c r="H34" s="210"/>
      <c r="I34" s="210"/>
    </row>
    <row r="35" spans="1:9" ht="12.9" customHeight="1">
      <c r="A35" s="126" t="s">
        <v>562</v>
      </c>
      <c r="B35" s="250"/>
      <c r="C35" s="211" t="s">
        <v>544</v>
      </c>
      <c r="D35" s="200" t="s">
        <v>46</v>
      </c>
      <c r="E35" s="71" t="s">
        <v>46</v>
      </c>
      <c r="F35" s="71" t="s">
        <v>46</v>
      </c>
      <c r="G35" s="210"/>
      <c r="H35" s="210"/>
      <c r="I35" s="210"/>
    </row>
    <row r="36" spans="1:9" ht="12.9" customHeight="1">
      <c r="A36" s="251"/>
      <c r="B36" s="252"/>
      <c r="C36" s="252"/>
      <c r="D36" s="251"/>
      <c r="E36" s="251"/>
      <c r="F36" s="251"/>
      <c r="G36" s="253"/>
      <c r="H36" s="253"/>
      <c r="I36" s="253"/>
    </row>
    <row r="37" spans="1:9" ht="12.9" customHeight="1">
      <c r="A37" s="23" t="s">
        <v>563</v>
      </c>
      <c r="B37" s="40"/>
      <c r="C37" s="40"/>
      <c r="D37" s="253"/>
      <c r="E37" s="253"/>
      <c r="F37" s="253"/>
      <c r="G37" s="253"/>
      <c r="H37" s="253"/>
      <c r="I37" s="253"/>
    </row>
    <row r="38" spans="1:9" ht="12.9" customHeight="1">
      <c r="A38" s="876" t="s">
        <v>564</v>
      </c>
      <c r="B38" s="877"/>
      <c r="C38" s="877"/>
      <c r="D38" s="877"/>
      <c r="E38" s="877"/>
      <c r="F38" s="877"/>
      <c r="G38" s="877"/>
      <c r="H38" s="877"/>
      <c r="I38" s="877"/>
    </row>
    <row r="39" spans="1:9" ht="12.9" customHeight="1">
      <c r="A39" s="878" t="s">
        <v>565</v>
      </c>
      <c r="B39" s="879"/>
      <c r="C39" s="879"/>
      <c r="D39" s="879"/>
      <c r="E39" s="879"/>
      <c r="F39" s="879"/>
      <c r="G39" s="879"/>
      <c r="H39" s="879"/>
      <c r="I39" s="879"/>
    </row>
    <row r="41" spans="1:9">
      <c r="A41" s="880" t="s">
        <v>136</v>
      </c>
      <c r="B41" s="880"/>
      <c r="C41" s="880"/>
      <c r="D41" s="880"/>
      <c r="E41" s="880"/>
      <c r="F41" s="880"/>
      <c r="G41" s="880"/>
      <c r="H41" s="880"/>
      <c r="I41" s="880"/>
    </row>
    <row r="42" spans="1:9" ht="13.8">
      <c r="C42" s="21" t="s">
        <v>745</v>
      </c>
      <c r="D42" s="214"/>
      <c r="E42" s="214"/>
      <c r="F42" s="21" t="s">
        <v>746</v>
      </c>
    </row>
  </sheetData>
  <mergeCells count="20">
    <mergeCell ref="D9:D10"/>
    <mergeCell ref="E9:H9"/>
    <mergeCell ref="B33:C33"/>
    <mergeCell ref="A38:I38"/>
    <mergeCell ref="A39:I39"/>
    <mergeCell ref="A41:I41"/>
    <mergeCell ref="B21:C21"/>
    <mergeCell ref="B24:C24"/>
    <mergeCell ref="B27:C27"/>
    <mergeCell ref="B30:C30"/>
    <mergeCell ref="I9:I10"/>
    <mergeCell ref="A4:I4"/>
    <mergeCell ref="B11:C11"/>
    <mergeCell ref="B12:C12"/>
    <mergeCell ref="B15:C15"/>
    <mergeCell ref="B18:C18"/>
    <mergeCell ref="A5:I5"/>
    <mergeCell ref="A7:I7"/>
    <mergeCell ref="A9:A10"/>
    <mergeCell ref="B9:C10"/>
  </mergeCells>
  <phoneticPr fontId="6" type="noConversion"/>
  <pageMargins left="0.35433070866141736" right="0.15748031496062992" top="0.98425196850393704" bottom="0.98425196850393704" header="0.51181102362204722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G27"/>
  <sheetViews>
    <sheetView topLeftCell="A10" workbookViewId="0">
      <selection activeCell="B9" sqref="B9:C9"/>
    </sheetView>
  </sheetViews>
  <sheetFormatPr defaultColWidth="9.109375" defaultRowHeight="13.2"/>
  <cols>
    <col min="1" max="1" width="5.5546875" style="23" customWidth="1"/>
    <col min="2" max="2" width="1.88671875" style="23" customWidth="1"/>
    <col min="3" max="3" width="57.33203125" style="23" customWidth="1"/>
    <col min="4" max="5" width="12.33203125" style="23" customWidth="1"/>
    <col min="6" max="16384" width="9.109375" style="23"/>
  </cols>
  <sheetData>
    <row r="1" spans="1:7">
      <c r="C1" s="22"/>
      <c r="D1" s="22"/>
      <c r="E1" s="22"/>
    </row>
    <row r="2" spans="1:7">
      <c r="A2" s="45"/>
      <c r="B2" s="45"/>
      <c r="C2" s="44" t="s">
        <v>566</v>
      </c>
      <c r="D2" s="339"/>
      <c r="E2" s="339"/>
    </row>
    <row r="3" spans="1:7">
      <c r="A3" s="45"/>
      <c r="B3" s="45"/>
      <c r="C3" s="45" t="s">
        <v>567</v>
      </c>
    </row>
    <row r="4" spans="1:7" ht="15.6">
      <c r="A4" s="667" t="s">
        <v>743</v>
      </c>
      <c r="B4" s="667"/>
      <c r="C4" s="667"/>
      <c r="D4" s="667"/>
      <c r="E4" s="667"/>
      <c r="F4" s="163"/>
      <c r="G4" s="163"/>
    </row>
    <row r="5" spans="1:7" ht="45" customHeight="1">
      <c r="A5" s="746" t="s">
        <v>130</v>
      </c>
      <c r="B5" s="746"/>
      <c r="C5" s="746"/>
      <c r="D5" s="746"/>
      <c r="E5" s="746"/>
    </row>
    <row r="6" spans="1:7" ht="12.75" customHeight="1">
      <c r="A6" s="28"/>
      <c r="B6" s="28"/>
      <c r="C6" s="28"/>
      <c r="D6" s="28"/>
      <c r="E6" s="28"/>
    </row>
    <row r="7" spans="1:7" ht="15" customHeight="1">
      <c r="A7" s="746" t="s">
        <v>823</v>
      </c>
      <c r="B7" s="746"/>
      <c r="C7" s="746"/>
      <c r="D7" s="746"/>
      <c r="E7" s="746"/>
    </row>
    <row r="8" spans="1:7" ht="15.6">
      <c r="A8" s="340"/>
      <c r="B8" s="340"/>
      <c r="C8" s="341" t="s">
        <v>806</v>
      </c>
      <c r="D8" s="340"/>
      <c r="E8" s="340"/>
    </row>
    <row r="9" spans="1:7" ht="57.75" customHeight="1">
      <c r="A9" s="16" t="s">
        <v>609</v>
      </c>
      <c r="B9" s="672" t="s">
        <v>708</v>
      </c>
      <c r="C9" s="884"/>
      <c r="D9" s="16" t="s">
        <v>611</v>
      </c>
      <c r="E9" s="16" t="s">
        <v>612</v>
      </c>
    </row>
    <row r="10" spans="1:7" ht="15.6">
      <c r="A10" s="254">
        <v>1</v>
      </c>
      <c r="B10" s="885">
        <v>2</v>
      </c>
      <c r="C10" s="886"/>
      <c r="D10" s="254">
        <v>3</v>
      </c>
      <c r="E10" s="254">
        <v>4</v>
      </c>
    </row>
    <row r="11" spans="1:7" ht="15" customHeight="1">
      <c r="A11" s="16" t="s">
        <v>709</v>
      </c>
      <c r="B11" s="881" t="s">
        <v>568</v>
      </c>
      <c r="C11" s="882"/>
      <c r="D11" s="397">
        <f>SUM(D12:D17)</f>
        <v>0</v>
      </c>
      <c r="E11" s="397">
        <f>SUM(E12:E17)</f>
        <v>0</v>
      </c>
    </row>
    <row r="12" spans="1:7" ht="15" customHeight="1">
      <c r="A12" s="118" t="s">
        <v>710</v>
      </c>
      <c r="B12" s="255"/>
      <c r="C12" s="256" t="s">
        <v>569</v>
      </c>
      <c r="D12" s="398"/>
      <c r="E12" s="398"/>
    </row>
    <row r="13" spans="1:7" ht="15" customHeight="1">
      <c r="A13" s="118" t="s">
        <v>712</v>
      </c>
      <c r="B13" s="255"/>
      <c r="C13" s="256" t="s">
        <v>570</v>
      </c>
      <c r="D13" s="398"/>
      <c r="E13" s="398"/>
    </row>
    <row r="14" spans="1:7" ht="15" customHeight="1">
      <c r="A14" s="118" t="s">
        <v>714</v>
      </c>
      <c r="B14" s="257"/>
      <c r="C14" s="258" t="s">
        <v>571</v>
      </c>
      <c r="D14" s="398"/>
      <c r="E14" s="398"/>
    </row>
    <row r="15" spans="1:7" ht="15" customHeight="1">
      <c r="A15" s="259" t="s">
        <v>716</v>
      </c>
      <c r="B15" s="342"/>
      <c r="C15" s="256" t="s">
        <v>572</v>
      </c>
      <c r="D15" s="399"/>
      <c r="E15" s="399"/>
    </row>
    <row r="16" spans="1:7" ht="15" customHeight="1">
      <c r="A16" s="118" t="s">
        <v>718</v>
      </c>
      <c r="B16" s="260"/>
      <c r="C16" s="261" t="s">
        <v>573</v>
      </c>
      <c r="D16" s="398"/>
      <c r="E16" s="398"/>
    </row>
    <row r="17" spans="1:5" ht="15" customHeight="1">
      <c r="A17" s="118" t="s">
        <v>720</v>
      </c>
      <c r="B17" s="262"/>
      <c r="C17" s="256" t="s">
        <v>574</v>
      </c>
      <c r="D17" s="398"/>
      <c r="E17" s="398"/>
    </row>
    <row r="18" spans="1:5" ht="15" customHeight="1">
      <c r="A18" s="16" t="s">
        <v>724</v>
      </c>
      <c r="B18" s="163" t="s">
        <v>575</v>
      </c>
      <c r="C18" s="263"/>
      <c r="D18" s="397">
        <f>SUM(D19:D22)</f>
        <v>0</v>
      </c>
      <c r="E18" s="397">
        <f>SUM(E19:E22)</f>
        <v>0</v>
      </c>
    </row>
    <row r="19" spans="1:5" ht="15" customHeight="1">
      <c r="A19" s="118" t="s">
        <v>725</v>
      </c>
      <c r="B19" s="264"/>
      <c r="C19" s="265" t="s">
        <v>576</v>
      </c>
      <c r="D19" s="398"/>
      <c r="E19" s="398"/>
    </row>
    <row r="20" spans="1:5" ht="15" customHeight="1">
      <c r="A20" s="118" t="s">
        <v>726</v>
      </c>
      <c r="B20" s="264"/>
      <c r="C20" s="265" t="s">
        <v>577</v>
      </c>
      <c r="D20" s="398">
        <v>0</v>
      </c>
      <c r="E20" s="398">
        <v>0</v>
      </c>
    </row>
    <row r="21" spans="1:5" ht="15" customHeight="1">
      <c r="A21" s="118" t="s">
        <v>727</v>
      </c>
      <c r="B21" s="264"/>
      <c r="C21" s="265" t="s">
        <v>578</v>
      </c>
      <c r="D21" s="398"/>
      <c r="E21" s="398"/>
    </row>
    <row r="22" spans="1:5" ht="15" customHeight="1">
      <c r="A22" s="118" t="s">
        <v>728</v>
      </c>
      <c r="B22" s="266"/>
      <c r="C22" s="15" t="s">
        <v>579</v>
      </c>
      <c r="D22" s="398"/>
      <c r="E22" s="398"/>
    </row>
    <row r="23" spans="1:5" ht="15" customHeight="1">
      <c r="A23" s="16" t="s">
        <v>32</v>
      </c>
      <c r="B23" s="267" t="s">
        <v>580</v>
      </c>
      <c r="C23" s="268"/>
      <c r="D23" s="397">
        <f>SUM(D11-D18)</f>
        <v>0</v>
      </c>
      <c r="E23" s="397">
        <f>SUM(E11-E18)</f>
        <v>0</v>
      </c>
    </row>
    <row r="24" spans="1:5" ht="15" customHeight="1">
      <c r="A24" s="269"/>
      <c r="B24" s="163"/>
      <c r="C24" s="270"/>
      <c r="D24" s="269"/>
      <c r="E24" s="158"/>
    </row>
    <row r="25" spans="1:5" ht="12.9" customHeight="1">
      <c r="A25" s="23" t="s">
        <v>730</v>
      </c>
      <c r="B25" s="40"/>
      <c r="C25" s="40"/>
      <c r="D25" s="253"/>
      <c r="E25" s="253"/>
    </row>
    <row r="26" spans="1:5">
      <c r="A26" s="883"/>
      <c r="B26" s="883"/>
      <c r="C26" s="883"/>
      <c r="D26" s="883"/>
      <c r="E26" s="883"/>
    </row>
    <row r="27" spans="1:5" ht="13.8">
      <c r="C27" s="21" t="s">
        <v>745</v>
      </c>
      <c r="D27" s="21" t="s">
        <v>746</v>
      </c>
    </row>
  </sheetData>
  <mergeCells count="7">
    <mergeCell ref="A4:E4"/>
    <mergeCell ref="B11:C11"/>
    <mergeCell ref="A26:E26"/>
    <mergeCell ref="A5:E5"/>
    <mergeCell ref="A7:E7"/>
    <mergeCell ref="B9:C9"/>
    <mergeCell ref="B10:C10"/>
  </mergeCells>
  <phoneticPr fontId="6" type="noConversion"/>
  <pageMargins left="0.94488188976377963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G26"/>
  <sheetViews>
    <sheetView topLeftCell="A7" workbookViewId="0">
      <selection activeCell="G16" sqref="G16"/>
    </sheetView>
  </sheetViews>
  <sheetFormatPr defaultColWidth="9.109375" defaultRowHeight="13.2"/>
  <cols>
    <col min="1" max="1" width="5.5546875" style="23" customWidth="1"/>
    <col min="2" max="2" width="1.88671875" style="23" customWidth="1"/>
    <col min="3" max="3" width="57.33203125" style="23" customWidth="1"/>
    <col min="4" max="5" width="12.33203125" style="23" customWidth="1"/>
    <col min="6" max="16384" width="9.109375" style="23"/>
  </cols>
  <sheetData>
    <row r="1" spans="1:7">
      <c r="C1" s="271"/>
    </row>
    <row r="2" spans="1:7">
      <c r="A2" s="45"/>
      <c r="B2" s="45"/>
      <c r="C2" s="44" t="s">
        <v>581</v>
      </c>
      <c r="D2" s="339"/>
      <c r="E2" s="339"/>
    </row>
    <row r="3" spans="1:7">
      <c r="A3" s="45"/>
      <c r="B3" s="45"/>
      <c r="C3" s="892" t="s">
        <v>582</v>
      </c>
      <c r="D3" s="893"/>
      <c r="E3" s="893"/>
    </row>
    <row r="4" spans="1:7" ht="15.6">
      <c r="A4" s="667" t="s">
        <v>743</v>
      </c>
      <c r="B4" s="667"/>
      <c r="C4" s="667"/>
      <c r="D4" s="667"/>
      <c r="E4" s="667"/>
      <c r="F4" s="163"/>
      <c r="G4" s="163"/>
    </row>
    <row r="5" spans="1:7" ht="45" customHeight="1">
      <c r="A5" s="746" t="s">
        <v>131</v>
      </c>
      <c r="B5" s="746"/>
      <c r="C5" s="746"/>
      <c r="D5" s="746"/>
      <c r="E5" s="746"/>
    </row>
    <row r="6" spans="1:7" ht="12.75" customHeight="1">
      <c r="A6" s="28"/>
      <c r="B6" s="28"/>
      <c r="C6" s="28"/>
      <c r="D6" s="28"/>
      <c r="E6" s="28"/>
    </row>
    <row r="7" spans="1:7" ht="15" customHeight="1">
      <c r="A7" s="746" t="s">
        <v>824</v>
      </c>
      <c r="B7" s="746"/>
      <c r="C7" s="746"/>
      <c r="D7" s="746"/>
      <c r="E7" s="746"/>
    </row>
    <row r="8" spans="1:7" ht="15.6">
      <c r="A8" s="340"/>
      <c r="B8" s="340"/>
      <c r="C8" s="341" t="s">
        <v>806</v>
      </c>
      <c r="D8" s="340"/>
      <c r="E8" s="340"/>
    </row>
    <row r="9" spans="1:7" ht="66" customHeight="1">
      <c r="A9" s="29" t="s">
        <v>609</v>
      </c>
      <c r="B9" s="733" t="s">
        <v>708</v>
      </c>
      <c r="C9" s="747"/>
      <c r="D9" s="29" t="s">
        <v>175</v>
      </c>
      <c r="E9" s="29" t="s">
        <v>176</v>
      </c>
    </row>
    <row r="10" spans="1:7" ht="15.6">
      <c r="A10" s="254">
        <v>1</v>
      </c>
      <c r="B10" s="885">
        <v>2</v>
      </c>
      <c r="C10" s="886"/>
      <c r="D10" s="254">
        <v>3</v>
      </c>
      <c r="E10" s="254">
        <v>4</v>
      </c>
    </row>
    <row r="11" spans="1:7" ht="15" customHeight="1">
      <c r="A11" s="118" t="s">
        <v>709</v>
      </c>
      <c r="B11" s="887" t="s">
        <v>583</v>
      </c>
      <c r="C11" s="888"/>
      <c r="D11" s="118">
        <v>0</v>
      </c>
      <c r="E11" s="118">
        <v>0</v>
      </c>
    </row>
    <row r="12" spans="1:7" ht="15" customHeight="1">
      <c r="A12" s="118" t="s">
        <v>710</v>
      </c>
      <c r="B12" s="255"/>
      <c r="C12" s="256" t="s">
        <v>584</v>
      </c>
      <c r="D12" s="118"/>
      <c r="E12" s="12"/>
    </row>
    <row r="13" spans="1:7" ht="30" customHeight="1">
      <c r="A13" s="118" t="s">
        <v>712</v>
      </c>
      <c r="B13" s="255"/>
      <c r="C13" s="256" t="s">
        <v>585</v>
      </c>
      <c r="D13" s="118"/>
      <c r="E13" s="12"/>
    </row>
    <row r="14" spans="1:7" ht="15" customHeight="1">
      <c r="A14" s="118" t="s">
        <v>714</v>
      </c>
      <c r="B14" s="257"/>
      <c r="C14" s="258" t="s">
        <v>586</v>
      </c>
      <c r="D14" s="118"/>
      <c r="E14" s="12"/>
    </row>
    <row r="15" spans="1:7" ht="15" customHeight="1">
      <c r="A15" s="118" t="s">
        <v>724</v>
      </c>
      <c r="B15" s="889" t="s">
        <v>587</v>
      </c>
      <c r="C15" s="890"/>
      <c r="D15" s="118">
        <v>0</v>
      </c>
      <c r="E15" s="118">
        <v>0</v>
      </c>
    </row>
    <row r="16" spans="1:7" ht="15" customHeight="1">
      <c r="A16" s="118" t="s">
        <v>725</v>
      </c>
      <c r="B16" s="264"/>
      <c r="C16" s="265" t="s">
        <v>588</v>
      </c>
      <c r="D16" s="118"/>
      <c r="E16" s="12"/>
    </row>
    <row r="17" spans="1:5" ht="15" customHeight="1">
      <c r="A17" s="118" t="s">
        <v>726</v>
      </c>
      <c r="B17" s="264"/>
      <c r="C17" s="265" t="s">
        <v>589</v>
      </c>
      <c r="D17" s="118"/>
      <c r="E17" s="12"/>
    </row>
    <row r="18" spans="1:5" ht="15" customHeight="1">
      <c r="A18" s="118" t="s">
        <v>32</v>
      </c>
      <c r="B18" s="887" t="s">
        <v>590</v>
      </c>
      <c r="C18" s="891"/>
      <c r="D18" s="118">
        <v>0</v>
      </c>
      <c r="E18" s="118">
        <v>0</v>
      </c>
    </row>
    <row r="19" spans="1:5" ht="15" customHeight="1">
      <c r="A19" s="118" t="s">
        <v>40</v>
      </c>
      <c r="B19" s="272" t="s">
        <v>454</v>
      </c>
      <c r="C19" s="265"/>
      <c r="D19" s="118">
        <v>0</v>
      </c>
      <c r="E19" s="118">
        <v>0</v>
      </c>
    </row>
    <row r="20" spans="1:5" ht="15" customHeight="1">
      <c r="A20" s="118" t="s">
        <v>42</v>
      </c>
      <c r="B20" s="887" t="s">
        <v>591</v>
      </c>
      <c r="C20" s="888"/>
      <c r="D20" s="118">
        <v>0</v>
      </c>
      <c r="E20" s="118">
        <v>0</v>
      </c>
    </row>
    <row r="21" spans="1:5" ht="15" customHeight="1">
      <c r="A21" s="118" t="s">
        <v>44</v>
      </c>
      <c r="B21" s="887" t="s">
        <v>592</v>
      </c>
      <c r="C21" s="888"/>
      <c r="D21" s="118">
        <v>0</v>
      </c>
      <c r="E21" s="118">
        <v>0</v>
      </c>
    </row>
    <row r="22" spans="1:5" ht="15" customHeight="1">
      <c r="A22" s="118" t="s">
        <v>47</v>
      </c>
      <c r="B22" s="273" t="s">
        <v>22</v>
      </c>
      <c r="C22" s="265"/>
      <c r="D22" s="16">
        <v>0</v>
      </c>
      <c r="E22" s="16">
        <v>0</v>
      </c>
    </row>
    <row r="23" spans="1:5" ht="15" customHeight="1">
      <c r="A23" s="269"/>
      <c r="B23" s="163"/>
      <c r="C23" s="270"/>
      <c r="D23" s="269"/>
      <c r="E23" s="158"/>
    </row>
    <row r="24" spans="1:5" ht="12.9" customHeight="1">
      <c r="A24" s="23" t="s">
        <v>730</v>
      </c>
      <c r="B24" s="40"/>
      <c r="C24" s="40"/>
      <c r="D24" s="253"/>
      <c r="E24" s="253"/>
    </row>
    <row r="25" spans="1:5">
      <c r="A25" s="619"/>
      <c r="B25" s="619"/>
      <c r="C25" s="619"/>
      <c r="D25" s="619"/>
      <c r="E25" s="619"/>
    </row>
    <row r="26" spans="1:5" ht="13.8">
      <c r="C26" s="21" t="s">
        <v>745</v>
      </c>
      <c r="D26" s="21" t="s">
        <v>746</v>
      </c>
    </row>
  </sheetData>
  <mergeCells count="11">
    <mergeCell ref="B20:C20"/>
    <mergeCell ref="B21:C21"/>
    <mergeCell ref="B10:C10"/>
    <mergeCell ref="B11:C11"/>
    <mergeCell ref="B15:C15"/>
    <mergeCell ref="B18:C18"/>
    <mergeCell ref="C3:E3"/>
    <mergeCell ref="A5:E5"/>
    <mergeCell ref="A7:E7"/>
    <mergeCell ref="B9:C9"/>
    <mergeCell ref="A4:E4"/>
  </mergeCells>
  <phoneticPr fontId="6" type="noConversion"/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62"/>
  <sheetViews>
    <sheetView showGridLines="0" tabSelected="1" topLeftCell="A33" zoomScaleSheetLayoutView="100" workbookViewId="0">
      <selection activeCell="H66" sqref="H66"/>
    </sheetView>
  </sheetViews>
  <sheetFormatPr defaultColWidth="9.109375" defaultRowHeight="15.6"/>
  <cols>
    <col min="1" max="1" width="6.6640625" style="15" customWidth="1"/>
    <col min="2" max="2" width="0.109375" style="15" customWidth="1"/>
    <col min="3" max="3" width="30.109375" style="15" customWidth="1"/>
    <col min="4" max="4" width="18.33203125" style="15" customWidth="1"/>
    <col min="5" max="5" width="0" style="15" hidden="1" customWidth="1"/>
    <col min="6" max="6" width="5" style="15" customWidth="1"/>
    <col min="7" max="7" width="8" style="15" customWidth="1"/>
    <col min="8" max="8" width="14" style="19" customWidth="1"/>
    <col min="9" max="9" width="12.88671875" style="15" customWidth="1"/>
    <col min="10" max="16384" width="9.109375" style="15"/>
  </cols>
  <sheetData>
    <row r="1" spans="1:10">
      <c r="D1" s="19"/>
      <c r="F1" s="23" t="s">
        <v>646</v>
      </c>
      <c r="G1" s="23"/>
      <c r="H1" s="339"/>
      <c r="I1" s="23"/>
      <c r="J1" s="23"/>
    </row>
    <row r="2" spans="1:10">
      <c r="F2" s="15" t="s">
        <v>704</v>
      </c>
    </row>
    <row r="3" spans="1:10">
      <c r="A3" s="667" t="s">
        <v>649</v>
      </c>
      <c r="B3" s="665"/>
      <c r="C3" s="665"/>
      <c r="D3" s="665"/>
      <c r="E3" s="665"/>
      <c r="F3" s="665"/>
      <c r="G3" s="665"/>
      <c r="H3" s="665"/>
      <c r="I3" s="665"/>
    </row>
    <row r="4" spans="1:10">
      <c r="A4" s="673" t="s">
        <v>648</v>
      </c>
      <c r="B4" s="665"/>
      <c r="C4" s="665"/>
      <c r="D4" s="665"/>
      <c r="E4" s="665"/>
      <c r="F4" s="665"/>
      <c r="G4" s="665"/>
      <c r="H4" s="665"/>
      <c r="I4" s="665"/>
    </row>
    <row r="5" spans="1:10">
      <c r="A5" s="667" t="s">
        <v>743</v>
      </c>
      <c r="B5" s="668"/>
      <c r="C5" s="668"/>
      <c r="D5" s="668"/>
      <c r="E5" s="668"/>
      <c r="F5" s="668"/>
      <c r="G5" s="668"/>
      <c r="H5" s="668"/>
      <c r="I5" s="668"/>
    </row>
    <row r="6" spans="1:10">
      <c r="A6" s="664" t="s">
        <v>606</v>
      </c>
      <c r="B6" s="665"/>
      <c r="C6" s="665"/>
      <c r="D6" s="665"/>
      <c r="E6" s="665"/>
      <c r="F6" s="665"/>
      <c r="G6" s="665"/>
      <c r="H6" s="665"/>
      <c r="I6" s="665"/>
    </row>
    <row r="7" spans="1:10">
      <c r="A7" s="664" t="s">
        <v>742</v>
      </c>
      <c r="B7" s="665"/>
      <c r="C7" s="665"/>
      <c r="D7" s="665"/>
      <c r="E7" s="665"/>
      <c r="F7" s="665"/>
      <c r="G7" s="665"/>
      <c r="H7" s="665"/>
      <c r="I7" s="665"/>
    </row>
    <row r="8" spans="1:10">
      <c r="A8" s="664" t="s">
        <v>651</v>
      </c>
      <c r="B8" s="665"/>
      <c r="C8" s="665"/>
      <c r="D8" s="665"/>
      <c r="E8" s="665"/>
      <c r="F8" s="665"/>
      <c r="G8" s="665"/>
      <c r="H8" s="665"/>
      <c r="I8" s="665"/>
    </row>
    <row r="9" spans="1:10">
      <c r="A9" s="664" t="s">
        <v>650</v>
      </c>
      <c r="B9" s="665"/>
      <c r="C9" s="665"/>
      <c r="D9" s="665"/>
      <c r="E9" s="665"/>
      <c r="F9" s="665"/>
      <c r="G9" s="665"/>
      <c r="H9" s="665"/>
      <c r="I9" s="665"/>
    </row>
    <row r="10" spans="1:10">
      <c r="A10" s="666"/>
      <c r="B10" s="665"/>
      <c r="C10" s="665"/>
      <c r="D10" s="665"/>
      <c r="E10" s="665"/>
      <c r="F10" s="665"/>
      <c r="G10" s="665"/>
      <c r="H10" s="665"/>
      <c r="I10" s="665"/>
    </row>
    <row r="11" spans="1:10">
      <c r="A11" s="667" t="s">
        <v>607</v>
      </c>
      <c r="B11" s="668"/>
      <c r="C11" s="668"/>
      <c r="D11" s="668"/>
      <c r="E11" s="668"/>
      <c r="F11" s="668"/>
      <c r="G11" s="668"/>
      <c r="H11" s="668"/>
      <c r="I11" s="668"/>
    </row>
    <row r="12" spans="1:10">
      <c r="A12" s="664"/>
      <c r="B12" s="665"/>
      <c r="C12" s="665"/>
      <c r="D12" s="665"/>
      <c r="E12" s="665"/>
      <c r="F12" s="665"/>
      <c r="G12" s="665"/>
      <c r="H12" s="665"/>
      <c r="I12" s="665"/>
    </row>
    <row r="13" spans="1:10">
      <c r="A13" s="667" t="s">
        <v>801</v>
      </c>
      <c r="B13" s="667"/>
      <c r="C13" s="667"/>
      <c r="D13" s="667"/>
      <c r="E13" s="667"/>
      <c r="F13" s="667"/>
      <c r="G13" s="667"/>
      <c r="H13" s="667"/>
      <c r="I13" s="667"/>
    </row>
    <row r="14" spans="1:10">
      <c r="A14" s="669" t="s">
        <v>806</v>
      </c>
      <c r="B14" s="670"/>
      <c r="C14" s="670"/>
      <c r="D14" s="670"/>
      <c r="E14" s="670"/>
      <c r="F14" s="670"/>
      <c r="G14" s="670"/>
      <c r="H14" s="670"/>
      <c r="I14" s="670"/>
    </row>
    <row r="15" spans="1:10">
      <c r="A15" s="664" t="s">
        <v>608</v>
      </c>
      <c r="B15" s="665"/>
      <c r="C15" s="665"/>
      <c r="D15" s="665"/>
      <c r="E15" s="665"/>
      <c r="F15" s="665"/>
      <c r="G15" s="665"/>
      <c r="H15" s="665"/>
      <c r="I15" s="665"/>
    </row>
    <row r="16" spans="1:10">
      <c r="A16" s="671" t="s">
        <v>803</v>
      </c>
      <c r="B16" s="665"/>
      <c r="C16" s="665"/>
      <c r="D16" s="665"/>
      <c r="E16" s="665"/>
      <c r="F16" s="665"/>
      <c r="G16" s="665"/>
      <c r="H16" s="665"/>
      <c r="I16" s="665"/>
    </row>
    <row r="17" spans="1:9" s="324" customFormat="1" ht="68.25" customHeight="1">
      <c r="A17" s="672" t="s">
        <v>609</v>
      </c>
      <c r="B17" s="672"/>
      <c r="C17" s="672" t="s">
        <v>610</v>
      </c>
      <c r="D17" s="674"/>
      <c r="E17" s="674"/>
      <c r="F17" s="674"/>
      <c r="G17" s="16" t="s">
        <v>642</v>
      </c>
      <c r="H17" s="152" t="s">
        <v>611</v>
      </c>
      <c r="I17" s="103" t="s">
        <v>612</v>
      </c>
    </row>
    <row r="18" spans="1:9">
      <c r="A18" s="13" t="s">
        <v>613</v>
      </c>
      <c r="B18" s="17" t="s">
        <v>614</v>
      </c>
      <c r="C18" s="663" t="s">
        <v>614</v>
      </c>
      <c r="D18" s="663"/>
      <c r="E18" s="663"/>
      <c r="F18" s="663"/>
      <c r="G18" s="17"/>
      <c r="H18" s="431">
        <f>H19+H24+H25</f>
        <v>600227.66999999993</v>
      </c>
      <c r="I18" s="431">
        <f>I19+I24+I25</f>
        <v>529557.12</v>
      </c>
    </row>
    <row r="19" spans="1:9" ht="18" customHeight="1">
      <c r="A19" s="12" t="s">
        <v>615</v>
      </c>
      <c r="B19" s="20" t="s">
        <v>616</v>
      </c>
      <c r="C19" s="674" t="s">
        <v>616</v>
      </c>
      <c r="D19" s="674"/>
      <c r="E19" s="674"/>
      <c r="F19" s="674"/>
      <c r="G19" s="20"/>
      <c r="H19" s="431">
        <f>H20+H21+H22+H23</f>
        <v>522233.93999999994</v>
      </c>
      <c r="I19" s="431">
        <f>I20+I21+I22+I23</f>
        <v>451377.13999999996</v>
      </c>
    </row>
    <row r="20" spans="1:9" ht="18" customHeight="1">
      <c r="A20" s="12" t="s">
        <v>652</v>
      </c>
      <c r="B20" s="20" t="s">
        <v>653</v>
      </c>
      <c r="C20" s="674" t="s">
        <v>653</v>
      </c>
      <c r="D20" s="674"/>
      <c r="E20" s="674"/>
      <c r="F20" s="674"/>
      <c r="G20" s="20"/>
      <c r="H20" s="432">
        <v>182654.09</v>
      </c>
      <c r="I20" s="432">
        <v>158790.21</v>
      </c>
    </row>
    <row r="21" spans="1:9" ht="19.5" customHeight="1">
      <c r="A21" s="12" t="s">
        <v>654</v>
      </c>
      <c r="B21" s="14" t="s">
        <v>655</v>
      </c>
      <c r="C21" s="674" t="s">
        <v>655</v>
      </c>
      <c r="D21" s="674"/>
      <c r="E21" s="674"/>
      <c r="F21" s="674"/>
      <c r="G21" s="14"/>
      <c r="H21" s="432">
        <v>305718.09999999998</v>
      </c>
      <c r="I21" s="432">
        <v>274506</v>
      </c>
    </row>
    <row r="22" spans="1:9" ht="18" customHeight="1">
      <c r="A22" s="12" t="s">
        <v>656</v>
      </c>
      <c r="B22" s="20" t="s">
        <v>657</v>
      </c>
      <c r="C22" s="674" t="s">
        <v>657</v>
      </c>
      <c r="D22" s="674"/>
      <c r="E22" s="674"/>
      <c r="F22" s="674"/>
      <c r="G22" s="20"/>
      <c r="H22" s="432"/>
      <c r="I22" s="432"/>
    </row>
    <row r="23" spans="1:9" ht="18" customHeight="1">
      <c r="A23" s="12" t="s">
        <v>658</v>
      </c>
      <c r="B23" s="14" t="s">
        <v>659</v>
      </c>
      <c r="C23" s="674" t="s">
        <v>659</v>
      </c>
      <c r="D23" s="674"/>
      <c r="E23" s="674"/>
      <c r="F23" s="674"/>
      <c r="G23" s="14"/>
      <c r="H23" s="432">
        <v>33861.75</v>
      </c>
      <c r="I23" s="432">
        <v>18080.93</v>
      </c>
    </row>
    <row r="24" spans="1:9">
      <c r="A24" s="12" t="s">
        <v>617</v>
      </c>
      <c r="B24" s="20" t="s">
        <v>618</v>
      </c>
      <c r="C24" s="674" t="s">
        <v>618</v>
      </c>
      <c r="D24" s="674"/>
      <c r="E24" s="674"/>
      <c r="F24" s="674"/>
      <c r="G24" s="20"/>
      <c r="H24" s="432"/>
      <c r="I24" s="432"/>
    </row>
    <row r="25" spans="1:9">
      <c r="A25" s="12" t="s">
        <v>619</v>
      </c>
      <c r="B25" s="20" t="s">
        <v>620</v>
      </c>
      <c r="C25" s="674" t="s">
        <v>620</v>
      </c>
      <c r="D25" s="674"/>
      <c r="E25" s="674"/>
      <c r="F25" s="674"/>
      <c r="G25" s="20"/>
      <c r="H25" s="431">
        <f>H26-H27</f>
        <v>77993.73</v>
      </c>
      <c r="I25" s="431">
        <f>I26-I27</f>
        <v>78179.98</v>
      </c>
    </row>
    <row r="26" spans="1:9">
      <c r="A26" s="12" t="s">
        <v>660</v>
      </c>
      <c r="B26" s="14" t="s">
        <v>621</v>
      </c>
      <c r="C26" s="674" t="s">
        <v>621</v>
      </c>
      <c r="D26" s="674"/>
      <c r="E26" s="674"/>
      <c r="F26" s="674"/>
      <c r="G26" s="14"/>
      <c r="H26" s="432">
        <v>77993.73</v>
      </c>
      <c r="I26" s="432">
        <v>78179.98</v>
      </c>
    </row>
    <row r="27" spans="1:9">
      <c r="A27" s="12" t="s">
        <v>661</v>
      </c>
      <c r="B27" s="14" t="s">
        <v>622</v>
      </c>
      <c r="C27" s="674" t="s">
        <v>622</v>
      </c>
      <c r="D27" s="674"/>
      <c r="E27" s="674"/>
      <c r="F27" s="674"/>
      <c r="G27" s="14"/>
      <c r="H27" s="432"/>
      <c r="I27" s="432"/>
    </row>
    <row r="28" spans="1:9" ht="19.5" customHeight="1">
      <c r="A28" s="13" t="s">
        <v>623</v>
      </c>
      <c r="B28" s="17" t="s">
        <v>624</v>
      </c>
      <c r="C28" s="663" t="s">
        <v>624</v>
      </c>
      <c r="D28" s="663"/>
      <c r="E28" s="663"/>
      <c r="F28" s="663"/>
      <c r="G28" s="17"/>
      <c r="H28" s="431">
        <f>SUM(H29:H42)</f>
        <v>600250.02</v>
      </c>
      <c r="I28" s="431">
        <f>SUM(I29:I42)</f>
        <v>546309.87000000011</v>
      </c>
    </row>
    <row r="29" spans="1:9">
      <c r="A29" s="12" t="s">
        <v>615</v>
      </c>
      <c r="B29" s="20" t="s">
        <v>662</v>
      </c>
      <c r="C29" s="674" t="s">
        <v>702</v>
      </c>
      <c r="D29" s="674"/>
      <c r="E29" s="674"/>
      <c r="F29" s="674"/>
      <c r="G29" s="20"/>
      <c r="H29" s="432">
        <v>421112</v>
      </c>
      <c r="I29" s="432">
        <v>390956.4</v>
      </c>
    </row>
    <row r="30" spans="1:9">
      <c r="A30" s="12" t="s">
        <v>617</v>
      </c>
      <c r="B30" s="20" t="s">
        <v>663</v>
      </c>
      <c r="C30" s="674" t="s">
        <v>692</v>
      </c>
      <c r="D30" s="674"/>
      <c r="E30" s="674"/>
      <c r="F30" s="674"/>
      <c r="G30" s="20"/>
      <c r="H30" s="432">
        <v>44454.81</v>
      </c>
      <c r="I30" s="432">
        <v>23475.77</v>
      </c>
    </row>
    <row r="31" spans="1:9">
      <c r="A31" s="12" t="s">
        <v>619</v>
      </c>
      <c r="B31" s="20" t="s">
        <v>664</v>
      </c>
      <c r="C31" s="674" t="s">
        <v>693</v>
      </c>
      <c r="D31" s="674"/>
      <c r="E31" s="674"/>
      <c r="F31" s="674"/>
      <c r="G31" s="20"/>
      <c r="H31" s="432">
        <v>28468.69</v>
      </c>
      <c r="I31" s="432">
        <v>33830.699999999997</v>
      </c>
    </row>
    <row r="32" spans="1:9">
      <c r="A32" s="12" t="s">
        <v>627</v>
      </c>
      <c r="B32" s="20" t="s">
        <v>665</v>
      </c>
      <c r="C32" s="674" t="s">
        <v>694</v>
      </c>
      <c r="D32" s="674"/>
      <c r="E32" s="674"/>
      <c r="F32" s="674"/>
      <c r="G32" s="20"/>
      <c r="H32" s="432"/>
      <c r="I32" s="432"/>
    </row>
    <row r="33" spans="1:9">
      <c r="A33" s="12" t="s">
        <v>666</v>
      </c>
      <c r="B33" s="20" t="s">
        <v>667</v>
      </c>
      <c r="C33" s="674" t="s">
        <v>695</v>
      </c>
      <c r="D33" s="674"/>
      <c r="E33" s="674"/>
      <c r="F33" s="674"/>
      <c r="G33" s="20"/>
      <c r="H33" s="432"/>
      <c r="I33" s="432"/>
    </row>
    <row r="34" spans="1:9">
      <c r="A34" s="12" t="s">
        <v>668</v>
      </c>
      <c r="B34" s="20" t="s">
        <v>669</v>
      </c>
      <c r="C34" s="674" t="s">
        <v>696</v>
      </c>
      <c r="D34" s="674"/>
      <c r="E34" s="674"/>
      <c r="F34" s="674"/>
      <c r="G34" s="20"/>
      <c r="H34" s="432">
        <v>1298</v>
      </c>
      <c r="I34" s="432">
        <v>1062.9100000000001</v>
      </c>
    </row>
    <row r="35" spans="1:9">
      <c r="A35" s="12" t="s">
        <v>670</v>
      </c>
      <c r="B35" s="20" t="s">
        <v>671</v>
      </c>
      <c r="C35" s="674" t="s">
        <v>697</v>
      </c>
      <c r="D35" s="674"/>
      <c r="E35" s="674"/>
      <c r="F35" s="674"/>
      <c r="G35" s="20"/>
      <c r="H35" s="432">
        <v>10049</v>
      </c>
      <c r="I35" s="432">
        <v>4627.49</v>
      </c>
    </row>
    <row r="36" spans="1:9">
      <c r="A36" s="12" t="s">
        <v>672</v>
      </c>
      <c r="B36" s="20" t="s">
        <v>625</v>
      </c>
      <c r="C36" s="674" t="s">
        <v>625</v>
      </c>
      <c r="D36" s="674"/>
      <c r="E36" s="674"/>
      <c r="F36" s="674"/>
      <c r="G36" s="20"/>
      <c r="H36" s="432"/>
      <c r="I36" s="432"/>
    </row>
    <row r="37" spans="1:9">
      <c r="A37" s="12" t="s">
        <v>673</v>
      </c>
      <c r="B37" s="20" t="s">
        <v>674</v>
      </c>
      <c r="C37" s="674" t="s">
        <v>674</v>
      </c>
      <c r="D37" s="674"/>
      <c r="E37" s="674"/>
      <c r="F37" s="674"/>
      <c r="G37" s="20"/>
      <c r="H37" s="432">
        <v>85717.38</v>
      </c>
      <c r="I37" s="432">
        <v>88148.26</v>
      </c>
    </row>
    <row r="38" spans="1:9" ht="15.75" customHeight="1">
      <c r="A38" s="12" t="s">
        <v>675</v>
      </c>
      <c r="B38" s="20" t="s">
        <v>626</v>
      </c>
      <c r="C38" s="674" t="s">
        <v>643</v>
      </c>
      <c r="D38" s="674"/>
      <c r="E38" s="674"/>
      <c r="F38" s="674"/>
      <c r="G38" s="20"/>
      <c r="H38" s="432"/>
      <c r="I38" s="432"/>
    </row>
    <row r="39" spans="1:9" ht="15.75" customHeight="1">
      <c r="A39" s="12" t="s">
        <v>676</v>
      </c>
      <c r="B39" s="20" t="s">
        <v>677</v>
      </c>
      <c r="C39" s="674" t="s">
        <v>698</v>
      </c>
      <c r="D39" s="674"/>
      <c r="E39" s="674"/>
      <c r="F39" s="674"/>
      <c r="G39" s="20"/>
      <c r="H39" s="432"/>
      <c r="I39" s="432"/>
    </row>
    <row r="40" spans="1:9">
      <c r="A40" s="12" t="s">
        <v>678</v>
      </c>
      <c r="B40" s="20" t="s">
        <v>679</v>
      </c>
      <c r="C40" s="674" t="s">
        <v>644</v>
      </c>
      <c r="D40" s="674"/>
      <c r="E40" s="674"/>
      <c r="F40" s="674"/>
      <c r="G40" s="20"/>
      <c r="H40" s="432"/>
      <c r="I40" s="432"/>
    </row>
    <row r="41" spans="1:9">
      <c r="A41" s="12" t="s">
        <v>680</v>
      </c>
      <c r="B41" s="20" t="s">
        <v>681</v>
      </c>
      <c r="C41" s="674" t="s">
        <v>699</v>
      </c>
      <c r="D41" s="674"/>
      <c r="E41" s="674"/>
      <c r="F41" s="674"/>
      <c r="G41" s="20"/>
      <c r="H41" s="432">
        <v>9150.14</v>
      </c>
      <c r="I41" s="432">
        <v>4150.42</v>
      </c>
    </row>
    <row r="42" spans="1:9">
      <c r="A42" s="12" t="s">
        <v>682</v>
      </c>
      <c r="B42" s="20" t="s">
        <v>628</v>
      </c>
      <c r="C42" s="653" t="s">
        <v>645</v>
      </c>
      <c r="D42" s="654"/>
      <c r="E42" s="654"/>
      <c r="F42" s="655"/>
      <c r="G42" s="20"/>
      <c r="H42" s="432"/>
      <c r="I42" s="432">
        <f>I43+I44</f>
        <v>57.92</v>
      </c>
    </row>
    <row r="43" spans="1:9">
      <c r="A43" s="12" t="s">
        <v>793</v>
      </c>
      <c r="B43" s="20" t="s">
        <v>794</v>
      </c>
      <c r="C43" s="568"/>
      <c r="D43" s="569"/>
      <c r="E43" s="569"/>
      <c r="F43" s="570"/>
      <c r="G43" s="20"/>
      <c r="H43" s="432"/>
      <c r="I43" s="432"/>
    </row>
    <row r="44" spans="1:9">
      <c r="A44" s="12" t="s">
        <v>795</v>
      </c>
      <c r="B44" s="20" t="s">
        <v>628</v>
      </c>
      <c r="C44" s="653" t="s">
        <v>796</v>
      </c>
      <c r="D44" s="654"/>
      <c r="E44" s="654"/>
      <c r="F44" s="655"/>
      <c r="G44" s="20"/>
      <c r="H44" s="432"/>
      <c r="I44" s="432">
        <v>57.92</v>
      </c>
    </row>
    <row r="45" spans="1:9" ht="39" customHeight="1">
      <c r="A45" s="17" t="s">
        <v>629</v>
      </c>
      <c r="B45" s="18" t="s">
        <v>630</v>
      </c>
      <c r="C45" s="658" t="s">
        <v>630</v>
      </c>
      <c r="D45" s="659"/>
      <c r="E45" s="659"/>
      <c r="F45" s="660"/>
      <c r="G45" s="18"/>
      <c r="H45" s="431">
        <f>H18-H28</f>
        <v>-22.350000000093132</v>
      </c>
      <c r="I45" s="431">
        <f>I18-I28</f>
        <v>-16752.750000000116</v>
      </c>
    </row>
    <row r="46" spans="1:9">
      <c r="A46" s="17" t="s">
        <v>631</v>
      </c>
      <c r="B46" s="17" t="s">
        <v>632</v>
      </c>
      <c r="C46" s="658" t="s">
        <v>632</v>
      </c>
      <c r="D46" s="659"/>
      <c r="E46" s="659"/>
      <c r="F46" s="660"/>
      <c r="G46" s="17"/>
      <c r="H46" s="431">
        <f>H47-H48-H49</f>
        <v>0</v>
      </c>
      <c r="I46" s="431">
        <f>I47-I48-I49</f>
        <v>0</v>
      </c>
    </row>
    <row r="47" spans="1:9">
      <c r="A47" s="14" t="s">
        <v>683</v>
      </c>
      <c r="B47" s="20" t="s">
        <v>684</v>
      </c>
      <c r="C47" s="653" t="s">
        <v>700</v>
      </c>
      <c r="D47" s="654"/>
      <c r="E47" s="654"/>
      <c r="F47" s="655"/>
      <c r="G47" s="14"/>
      <c r="H47" s="432"/>
      <c r="I47" s="432"/>
    </row>
    <row r="48" spans="1:9">
      <c r="A48" s="14" t="s">
        <v>617</v>
      </c>
      <c r="B48" s="20" t="s">
        <v>685</v>
      </c>
      <c r="C48" s="653" t="s">
        <v>685</v>
      </c>
      <c r="D48" s="654"/>
      <c r="E48" s="654"/>
      <c r="F48" s="655"/>
      <c r="G48" s="14"/>
      <c r="H48" s="432"/>
      <c r="I48" s="432"/>
    </row>
    <row r="49" spans="1:9" ht="18" customHeight="1">
      <c r="A49" s="14" t="s">
        <v>686</v>
      </c>
      <c r="B49" s="20" t="s">
        <v>687</v>
      </c>
      <c r="C49" s="653" t="s">
        <v>701</v>
      </c>
      <c r="D49" s="654"/>
      <c r="E49" s="654"/>
      <c r="F49" s="655"/>
      <c r="G49" s="14"/>
      <c r="H49" s="432"/>
      <c r="I49" s="432"/>
    </row>
    <row r="50" spans="1:9" ht="33.75" customHeight="1">
      <c r="A50" s="17" t="s">
        <v>633</v>
      </c>
      <c r="B50" s="18" t="s">
        <v>634</v>
      </c>
      <c r="C50" s="658" t="s">
        <v>634</v>
      </c>
      <c r="D50" s="659"/>
      <c r="E50" s="659"/>
      <c r="F50" s="660"/>
      <c r="G50" s="17"/>
      <c r="H50" s="432"/>
      <c r="I50" s="432"/>
    </row>
    <row r="51" spans="1:9" ht="34.5" customHeight="1">
      <c r="A51" s="17" t="s">
        <v>635</v>
      </c>
      <c r="B51" s="18" t="s">
        <v>647</v>
      </c>
      <c r="C51" s="658" t="s">
        <v>647</v>
      </c>
      <c r="D51" s="659"/>
      <c r="E51" s="659"/>
      <c r="F51" s="660"/>
      <c r="G51" s="17"/>
      <c r="H51" s="432"/>
      <c r="I51" s="432"/>
    </row>
    <row r="52" spans="1:9" ht="25.5" customHeight="1">
      <c r="A52" s="17" t="s">
        <v>636</v>
      </c>
      <c r="B52" s="18" t="s">
        <v>688</v>
      </c>
      <c r="C52" s="658" t="s">
        <v>688</v>
      </c>
      <c r="D52" s="659"/>
      <c r="E52" s="659"/>
      <c r="F52" s="660"/>
      <c r="G52" s="17"/>
      <c r="H52" s="432"/>
      <c r="I52" s="432"/>
    </row>
    <row r="53" spans="1:9" ht="32.25" customHeight="1">
      <c r="A53" s="17" t="s">
        <v>638</v>
      </c>
      <c r="B53" s="17" t="s">
        <v>637</v>
      </c>
      <c r="C53" s="658" t="s">
        <v>637</v>
      </c>
      <c r="D53" s="659"/>
      <c r="E53" s="659"/>
      <c r="F53" s="660"/>
      <c r="G53" s="17"/>
      <c r="H53" s="431">
        <f>H45+H46+H50+H51+H52</f>
        <v>-22.350000000093132</v>
      </c>
      <c r="I53" s="431">
        <f>I45+I46+I50+I51+I52</f>
        <v>-16752.750000000116</v>
      </c>
    </row>
    <row r="54" spans="1:9" ht="21" customHeight="1">
      <c r="A54" s="17" t="s">
        <v>615</v>
      </c>
      <c r="B54" s="17" t="s">
        <v>639</v>
      </c>
      <c r="C54" s="658" t="s">
        <v>639</v>
      </c>
      <c r="D54" s="659"/>
      <c r="E54" s="659"/>
      <c r="F54" s="660"/>
      <c r="G54" s="17"/>
      <c r="H54" s="432"/>
      <c r="I54" s="432"/>
    </row>
    <row r="55" spans="1:9" ht="21" customHeight="1">
      <c r="A55" s="17" t="s">
        <v>689</v>
      </c>
      <c r="B55" s="18" t="s">
        <v>640</v>
      </c>
      <c r="C55" s="658" t="s">
        <v>640</v>
      </c>
      <c r="D55" s="659"/>
      <c r="E55" s="659"/>
      <c r="F55" s="660"/>
      <c r="G55" s="17"/>
      <c r="H55" s="431">
        <f>H53+H54</f>
        <v>-22.350000000093132</v>
      </c>
      <c r="I55" s="431">
        <f>I53+I54</f>
        <v>-16752.750000000116</v>
      </c>
    </row>
    <row r="56" spans="1:9" ht="18.75" customHeight="1">
      <c r="A56" s="14" t="s">
        <v>615</v>
      </c>
      <c r="B56" s="20" t="s">
        <v>690</v>
      </c>
      <c r="C56" s="653" t="s">
        <v>690</v>
      </c>
      <c r="D56" s="654"/>
      <c r="E56" s="654"/>
      <c r="F56" s="655"/>
      <c r="G56" s="14"/>
      <c r="H56" s="432">
        <v>0</v>
      </c>
      <c r="I56" s="432">
        <v>0</v>
      </c>
    </row>
    <row r="57" spans="1:9" ht="23.25" customHeight="1">
      <c r="A57" s="14" t="s">
        <v>617</v>
      </c>
      <c r="B57" s="20" t="s">
        <v>691</v>
      </c>
      <c r="C57" s="653" t="s">
        <v>691</v>
      </c>
      <c r="D57" s="654"/>
      <c r="E57" s="654"/>
      <c r="F57" s="655"/>
      <c r="G57" s="14"/>
      <c r="H57" s="432">
        <v>0</v>
      </c>
      <c r="I57" s="432">
        <v>0</v>
      </c>
    </row>
    <row r="58" spans="1:9">
      <c r="A58" s="324"/>
      <c r="B58" s="324"/>
      <c r="C58" s="324"/>
      <c r="D58" s="324"/>
      <c r="G58" s="270"/>
      <c r="H58" s="325"/>
      <c r="I58" s="270"/>
    </row>
    <row r="59" spans="1:9" ht="15.75" customHeight="1">
      <c r="A59" s="661" t="s">
        <v>804</v>
      </c>
      <c r="B59" s="661"/>
      <c r="C59" s="661"/>
      <c r="D59" s="661"/>
      <c r="E59" s="661"/>
      <c r="F59" s="661"/>
      <c r="G59" s="661"/>
      <c r="H59" s="630" t="s">
        <v>805</v>
      </c>
      <c r="I59" s="630"/>
    </row>
    <row r="60" spans="1:9" ht="34.5" customHeight="1">
      <c r="A60" s="662" t="s">
        <v>703</v>
      </c>
      <c r="B60" s="662"/>
      <c r="C60" s="662"/>
      <c r="D60" s="662"/>
      <c r="E60" s="662"/>
      <c r="F60" s="662"/>
      <c r="G60" s="662"/>
      <c r="H60" s="675" t="s">
        <v>641</v>
      </c>
      <c r="I60" s="675"/>
    </row>
    <row r="62" spans="1:9" ht="15.75" customHeight="1">
      <c r="A62" s="657" t="s">
        <v>745</v>
      </c>
      <c r="B62" s="657"/>
      <c r="C62" s="657"/>
      <c r="D62" s="657"/>
      <c r="E62" s="657"/>
      <c r="F62" s="657"/>
      <c r="G62" s="657"/>
      <c r="H62" s="656" t="s">
        <v>746</v>
      </c>
      <c r="I62" s="656"/>
    </row>
  </sheetData>
  <mergeCells count="61">
    <mergeCell ref="C41:F41"/>
    <mergeCell ref="C35:F35"/>
    <mergeCell ref="C36:F36"/>
    <mergeCell ref="H60:I60"/>
    <mergeCell ref="C26:F26"/>
    <mergeCell ref="C27:F27"/>
    <mergeCell ref="C37:F37"/>
    <mergeCell ref="C38:F38"/>
    <mergeCell ref="C28:F28"/>
    <mergeCell ref="C29:F29"/>
    <mergeCell ref="C34:F34"/>
    <mergeCell ref="C39:F39"/>
    <mergeCell ref="C40:F40"/>
    <mergeCell ref="C30:F30"/>
    <mergeCell ref="C31:F31"/>
    <mergeCell ref="C32:F32"/>
    <mergeCell ref="C33:F33"/>
    <mergeCell ref="C17:F17"/>
    <mergeCell ref="C22:F22"/>
    <mergeCell ref="C23:F23"/>
    <mergeCell ref="C24:F24"/>
    <mergeCell ref="C25:F25"/>
    <mergeCell ref="C19:F19"/>
    <mergeCell ref="C20:F20"/>
    <mergeCell ref="C21:F21"/>
    <mergeCell ref="A3:I3"/>
    <mergeCell ref="A4:I4"/>
    <mergeCell ref="A5:I5"/>
    <mergeCell ref="A6:I6"/>
    <mergeCell ref="A12:I12"/>
    <mergeCell ref="A13:I13"/>
    <mergeCell ref="C46:F46"/>
    <mergeCell ref="A7:I7"/>
    <mergeCell ref="A8:I8"/>
    <mergeCell ref="A10:I10"/>
    <mergeCell ref="A11:I11"/>
    <mergeCell ref="A9:I9"/>
    <mergeCell ref="A14:I14"/>
    <mergeCell ref="A15:I15"/>
    <mergeCell ref="A16:I16"/>
    <mergeCell ref="A17:B17"/>
    <mergeCell ref="H59:I59"/>
    <mergeCell ref="C18:F18"/>
    <mergeCell ref="C50:F50"/>
    <mergeCell ref="C55:F55"/>
    <mergeCell ref="C56:F56"/>
    <mergeCell ref="C47:F47"/>
    <mergeCell ref="C48:F48"/>
    <mergeCell ref="C49:F49"/>
    <mergeCell ref="C44:F44"/>
    <mergeCell ref="C45:F45"/>
    <mergeCell ref="C42:F42"/>
    <mergeCell ref="H62:I62"/>
    <mergeCell ref="A62:G62"/>
    <mergeCell ref="C57:F57"/>
    <mergeCell ref="C51:F51"/>
    <mergeCell ref="C52:F52"/>
    <mergeCell ref="C53:F53"/>
    <mergeCell ref="C54:F54"/>
    <mergeCell ref="A59:G59"/>
    <mergeCell ref="A60:G60"/>
  </mergeCells>
  <phoneticPr fontId="6" type="noConversion"/>
  <printOptions horizontalCentered="1"/>
  <pageMargins left="0.78740157480314965" right="0.78740157480314965" top="0.78740157480314965" bottom="0.78740157480314965" header="0" footer="0"/>
  <pageSetup paperSize="9" scale="90" orientation="portrait" cellComments="asDisplayed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G27"/>
  <sheetViews>
    <sheetView topLeftCell="A10" workbookViewId="0">
      <selection activeCell="B25" sqref="B25:C25"/>
    </sheetView>
  </sheetViews>
  <sheetFormatPr defaultColWidth="9.109375" defaultRowHeight="13.2"/>
  <cols>
    <col min="1" max="1" width="8.6640625" style="205" customWidth="1"/>
    <col min="2" max="2" width="1.88671875" style="205" customWidth="1"/>
    <col min="3" max="3" width="59.33203125" style="205" customWidth="1"/>
    <col min="4" max="4" width="12.109375" style="205" customWidth="1"/>
    <col min="5" max="5" width="15.6640625" style="205" customWidth="1"/>
    <col min="6" max="16384" width="9.109375" style="205"/>
  </cols>
  <sheetData>
    <row r="1" spans="1:7">
      <c r="C1" s="897"/>
      <c r="D1" s="897"/>
      <c r="E1" s="897"/>
    </row>
    <row r="2" spans="1:7" ht="13.8">
      <c r="A2" s="196"/>
      <c r="B2" s="196"/>
      <c r="C2" s="305" t="s">
        <v>593</v>
      </c>
      <c r="D2" s="343"/>
      <c r="E2" s="343"/>
      <c r="F2" s="344"/>
      <c r="G2" s="344"/>
    </row>
    <row r="3" spans="1:7" ht="13.8">
      <c r="A3" s="196"/>
      <c r="B3" s="198"/>
      <c r="C3" s="306" t="s">
        <v>594</v>
      </c>
      <c r="D3" s="162"/>
      <c r="E3" s="162"/>
      <c r="F3" s="344"/>
      <c r="G3" s="344"/>
    </row>
    <row r="4" spans="1:7" ht="15" customHeight="1">
      <c r="A4" s="667" t="s">
        <v>743</v>
      </c>
      <c r="B4" s="667"/>
      <c r="C4" s="667"/>
      <c r="D4" s="667"/>
      <c r="E4" s="667"/>
    </row>
    <row r="5" spans="1:7" ht="33" customHeight="1">
      <c r="A5" s="682" t="s">
        <v>595</v>
      </c>
      <c r="B5" s="682"/>
      <c r="C5" s="682"/>
      <c r="D5" s="682"/>
      <c r="E5" s="682"/>
    </row>
    <row r="6" spans="1:7" ht="12.75" customHeight="1">
      <c r="A6" s="199"/>
      <c r="B6" s="199"/>
      <c r="C6" s="199"/>
      <c r="D6" s="199"/>
      <c r="E6" s="199"/>
    </row>
    <row r="7" spans="1:7" ht="13.8">
      <c r="A7" s="865" t="s">
        <v>825</v>
      </c>
      <c r="B7" s="865"/>
      <c r="C7" s="865"/>
      <c r="D7" s="865"/>
      <c r="E7" s="865"/>
    </row>
    <row r="8" spans="1:7" ht="13.8">
      <c r="A8" s="196"/>
      <c r="B8" s="196"/>
      <c r="C8" s="345" t="s">
        <v>806</v>
      </c>
      <c r="D8" s="196"/>
      <c r="E8" s="196"/>
    </row>
    <row r="9" spans="1:7" ht="74.25" customHeight="1">
      <c r="A9" s="108" t="s">
        <v>609</v>
      </c>
      <c r="B9" s="861" t="s">
        <v>708</v>
      </c>
      <c r="C9" s="862"/>
      <c r="D9" s="108" t="s">
        <v>175</v>
      </c>
      <c r="E9" s="108" t="s">
        <v>176</v>
      </c>
    </row>
    <row r="10" spans="1:7" ht="13.8">
      <c r="A10" s="202">
        <v>1</v>
      </c>
      <c r="B10" s="858">
        <v>2</v>
      </c>
      <c r="C10" s="859"/>
      <c r="D10" s="202">
        <v>3</v>
      </c>
      <c r="E10" s="227">
        <v>4</v>
      </c>
    </row>
    <row r="11" spans="1:7" ht="15.6">
      <c r="A11" s="108" t="s">
        <v>709</v>
      </c>
      <c r="B11" s="895" t="s">
        <v>596</v>
      </c>
      <c r="C11" s="896"/>
      <c r="D11" s="391">
        <f>SUM(D12:D23)</f>
        <v>1011.36</v>
      </c>
      <c r="E11" s="391">
        <f>SUM(E12:E23)</f>
        <v>249.81</v>
      </c>
    </row>
    <row r="12" spans="1:7" ht="15.6">
      <c r="A12" s="202" t="s">
        <v>710</v>
      </c>
      <c r="B12" s="274"/>
      <c r="C12" s="232" t="s">
        <v>597</v>
      </c>
      <c r="D12" s="392">
        <v>1011.36</v>
      </c>
      <c r="E12" s="392">
        <v>249.81</v>
      </c>
    </row>
    <row r="13" spans="1:7" ht="27.6">
      <c r="A13" s="202" t="s">
        <v>712</v>
      </c>
      <c r="B13" s="274"/>
      <c r="C13" s="232" t="s">
        <v>598</v>
      </c>
      <c r="D13" s="392"/>
      <c r="E13" s="392"/>
    </row>
    <row r="14" spans="1:7" ht="27.6">
      <c r="A14" s="623" t="s">
        <v>464</v>
      </c>
      <c r="B14" s="274"/>
      <c r="C14" s="232" t="s">
        <v>826</v>
      </c>
      <c r="D14" s="392"/>
      <c r="E14" s="392"/>
    </row>
    <row r="15" spans="1:7" ht="27.6">
      <c r="A15" s="623" t="s">
        <v>466</v>
      </c>
      <c r="B15" s="274"/>
      <c r="C15" s="232" t="s">
        <v>827</v>
      </c>
      <c r="D15" s="392"/>
      <c r="E15" s="392"/>
    </row>
    <row r="16" spans="1:7" ht="27.6">
      <c r="A16" s="623" t="s">
        <v>828</v>
      </c>
      <c r="B16" s="274"/>
      <c r="C16" s="232" t="s">
        <v>830</v>
      </c>
      <c r="D16" s="392"/>
      <c r="E16" s="392"/>
    </row>
    <row r="17" spans="1:7" ht="27.6">
      <c r="A17" s="623" t="s">
        <v>829</v>
      </c>
      <c r="B17" s="274"/>
      <c r="C17" s="232" t="s">
        <v>831</v>
      </c>
      <c r="D17" s="392"/>
      <c r="E17" s="392"/>
    </row>
    <row r="18" spans="1:7" ht="15.6">
      <c r="A18" s="275" t="s">
        <v>714</v>
      </c>
      <c r="B18" s="274"/>
      <c r="C18" s="232" t="s">
        <v>599</v>
      </c>
      <c r="D18" s="392"/>
      <c r="E18" s="392"/>
    </row>
    <row r="19" spans="1:7" ht="15.6">
      <c r="A19" s="275" t="s">
        <v>716</v>
      </c>
      <c r="B19" s="276"/>
      <c r="C19" s="232" t="s">
        <v>600</v>
      </c>
      <c r="D19" s="392"/>
      <c r="E19" s="392"/>
    </row>
    <row r="20" spans="1:7" ht="15.6">
      <c r="A20" s="275" t="s">
        <v>718</v>
      </c>
      <c r="B20" s="274"/>
      <c r="C20" s="232" t="s">
        <v>601</v>
      </c>
      <c r="D20" s="392"/>
      <c r="E20" s="392"/>
    </row>
    <row r="21" spans="1:7" ht="15.6">
      <c r="A21" s="275" t="s">
        <v>720</v>
      </c>
      <c r="B21" s="274"/>
      <c r="C21" s="232" t="s">
        <v>602</v>
      </c>
      <c r="D21" s="392"/>
      <c r="E21" s="392"/>
    </row>
    <row r="22" spans="1:7" ht="27.6">
      <c r="A22" s="202" t="s">
        <v>722</v>
      </c>
      <c r="B22" s="274"/>
      <c r="C22" s="232" t="s">
        <v>603</v>
      </c>
      <c r="D22" s="392"/>
      <c r="E22" s="392"/>
    </row>
    <row r="23" spans="1:7" ht="15.6">
      <c r="A23" s="275" t="s">
        <v>100</v>
      </c>
      <c r="B23" s="274"/>
      <c r="C23" s="232" t="s">
        <v>604</v>
      </c>
      <c r="D23" s="392"/>
      <c r="E23" s="392"/>
    </row>
    <row r="24" spans="1:7" ht="15.6">
      <c r="A24" s="108" t="s">
        <v>724</v>
      </c>
      <c r="B24" s="895" t="s">
        <v>832</v>
      </c>
      <c r="C24" s="896"/>
      <c r="D24" s="391"/>
      <c r="E24" s="391"/>
    </row>
    <row r="25" spans="1:7" ht="15.6">
      <c r="A25" s="108" t="s">
        <v>32</v>
      </c>
      <c r="B25" s="895" t="s">
        <v>605</v>
      </c>
      <c r="C25" s="896"/>
      <c r="D25" s="391">
        <f>D11-D24</f>
        <v>1011.36</v>
      </c>
      <c r="E25" s="391">
        <f>E11-E24</f>
        <v>249.81</v>
      </c>
    </row>
    <row r="26" spans="1:7">
      <c r="C26" s="894"/>
      <c r="D26" s="894"/>
      <c r="E26" s="894"/>
    </row>
    <row r="27" spans="1:7" ht="13.8">
      <c r="C27" s="21" t="s">
        <v>745</v>
      </c>
      <c r="D27" s="21" t="s">
        <v>746</v>
      </c>
      <c r="E27" s="214"/>
      <c r="F27" s="21"/>
      <c r="G27" s="214"/>
    </row>
  </sheetData>
  <mergeCells count="10">
    <mergeCell ref="C26:E26"/>
    <mergeCell ref="B10:C10"/>
    <mergeCell ref="B11:C11"/>
    <mergeCell ref="B24:C24"/>
    <mergeCell ref="B25:C25"/>
    <mergeCell ref="C1:E1"/>
    <mergeCell ref="A5:E5"/>
    <mergeCell ref="A7:E7"/>
    <mergeCell ref="B9:C9"/>
    <mergeCell ref="A4:E4"/>
  </mergeCells>
  <phoneticPr fontId="6" type="noConversion"/>
  <pageMargins left="0.74803149606299213" right="0.15748031496062992" top="0.98425196850393704" bottom="0.98425196850393704" header="0.51181102362204722" footer="0.31496062992125984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66C9"/>
  </sheetPr>
  <dimension ref="A1:L34"/>
  <sheetViews>
    <sheetView topLeftCell="A10" zoomScaleSheetLayoutView="100" workbookViewId="0">
      <selection activeCell="B36" sqref="B36"/>
    </sheetView>
  </sheetViews>
  <sheetFormatPr defaultColWidth="9.109375" defaultRowHeight="13.2" customHeight="1"/>
  <cols>
    <col min="1" max="1" width="6" style="587" customWidth="1"/>
    <col min="2" max="2" width="58.6640625" style="587" customWidth="1"/>
    <col min="3" max="4" width="14.44140625" style="587" customWidth="1"/>
    <col min="5" max="5" width="4.33203125" style="587" customWidth="1"/>
    <col min="6" max="16384" width="9.109375" style="587"/>
  </cols>
  <sheetData>
    <row r="1" spans="1:12" s="576" customFormat="1">
      <c r="A1" s="571"/>
      <c r="B1" s="572"/>
      <c r="C1" s="573"/>
      <c r="D1" s="572"/>
      <c r="E1" s="574"/>
      <c r="F1" s="574"/>
      <c r="G1" s="575"/>
      <c r="H1" s="574"/>
      <c r="I1" s="575"/>
      <c r="J1" s="574"/>
      <c r="K1" s="574"/>
      <c r="L1" s="574"/>
    </row>
    <row r="2" spans="1:12" s="576" customFormat="1">
      <c r="A2" s="577"/>
      <c r="B2" s="578"/>
      <c r="C2" s="579"/>
      <c r="D2" s="580" t="s">
        <v>705</v>
      </c>
      <c r="E2" s="581"/>
      <c r="F2" s="582"/>
      <c r="G2" s="581"/>
      <c r="H2" s="581"/>
      <c r="I2" s="581"/>
      <c r="J2" s="581"/>
      <c r="K2" s="582"/>
    </row>
    <row r="3" spans="1:12" s="576" customFormat="1">
      <c r="A3" s="581"/>
      <c r="B3" s="583"/>
      <c r="C3" s="584" t="s">
        <v>761</v>
      </c>
      <c r="D3" s="585"/>
      <c r="E3" s="581"/>
      <c r="F3" s="574"/>
      <c r="G3" s="574"/>
      <c r="H3" s="575"/>
      <c r="I3" s="575"/>
      <c r="J3" s="574"/>
      <c r="K3" s="574"/>
    </row>
    <row r="4" spans="1:12" s="576" customFormat="1" ht="15.6">
      <c r="A4" s="667" t="s">
        <v>743</v>
      </c>
      <c r="B4" s="667"/>
      <c r="C4" s="667"/>
      <c r="D4" s="667"/>
      <c r="E4" s="163"/>
      <c r="F4" s="574"/>
      <c r="G4" s="574"/>
      <c r="H4" s="575"/>
      <c r="I4" s="575"/>
      <c r="J4" s="574"/>
      <c r="K4" s="574"/>
    </row>
    <row r="5" spans="1:12" s="576" customFormat="1" ht="12.75" customHeight="1">
      <c r="A5" s="898" t="s">
        <v>762</v>
      </c>
      <c r="B5" s="899"/>
      <c r="C5" s="899"/>
      <c r="D5" s="899"/>
      <c r="E5" s="586"/>
      <c r="F5" s="586"/>
      <c r="G5" s="574"/>
      <c r="H5" s="575"/>
      <c r="I5" s="575"/>
      <c r="J5" s="574"/>
      <c r="K5" s="574"/>
    </row>
    <row r="6" spans="1:12" ht="18.75" customHeight="1">
      <c r="A6" s="899"/>
      <c r="B6" s="899"/>
      <c r="C6" s="899"/>
      <c r="D6" s="899"/>
      <c r="E6" s="586"/>
      <c r="F6" s="586"/>
    </row>
    <row r="7" spans="1:12" ht="18.75" customHeight="1">
      <c r="A7" s="588"/>
      <c r="B7" s="588"/>
      <c r="C7" s="588"/>
      <c r="D7" s="588"/>
      <c r="E7" s="586"/>
      <c r="F7" s="586"/>
    </row>
    <row r="8" spans="1:12" ht="15.6">
      <c r="A8" s="900" t="s">
        <v>833</v>
      </c>
      <c r="B8" s="900"/>
      <c r="C8" s="900"/>
      <c r="D8" s="900"/>
    </row>
    <row r="9" spans="1:12" ht="15.6">
      <c r="A9" s="571"/>
      <c r="B9" s="341" t="s">
        <v>806</v>
      </c>
      <c r="C9" s="571"/>
      <c r="D9" s="571"/>
    </row>
    <row r="10" spans="1:12" s="590" customFormat="1" ht="39.6">
      <c r="A10" s="589" t="s">
        <v>609</v>
      </c>
      <c r="B10" s="589" t="s">
        <v>708</v>
      </c>
      <c r="C10" s="589" t="s">
        <v>611</v>
      </c>
      <c r="D10" s="589" t="s">
        <v>612</v>
      </c>
    </row>
    <row r="11" spans="1:12" s="590" customFormat="1">
      <c r="A11" s="591">
        <v>1</v>
      </c>
      <c r="B11" s="592">
        <v>2</v>
      </c>
      <c r="C11" s="591">
        <v>3</v>
      </c>
      <c r="D11" s="591">
        <v>4</v>
      </c>
    </row>
    <row r="12" spans="1:12" ht="12.75" customHeight="1">
      <c r="A12" s="593" t="s">
        <v>709</v>
      </c>
      <c r="B12" s="594" t="s">
        <v>684</v>
      </c>
      <c r="C12" s="595">
        <v>0</v>
      </c>
      <c r="D12" s="595">
        <v>0</v>
      </c>
    </row>
    <row r="13" spans="1:12">
      <c r="A13" s="596" t="s">
        <v>763</v>
      </c>
      <c r="B13" s="597" t="s">
        <v>764</v>
      </c>
      <c r="C13" s="595"/>
      <c r="D13" s="595"/>
    </row>
    <row r="14" spans="1:12">
      <c r="A14" s="596" t="s">
        <v>765</v>
      </c>
      <c r="B14" s="597" t="s">
        <v>719</v>
      </c>
      <c r="C14" s="595"/>
      <c r="D14" s="595"/>
    </row>
    <row r="15" spans="1:12">
      <c r="A15" s="596" t="s">
        <v>766</v>
      </c>
      <c r="B15" s="597" t="s">
        <v>767</v>
      </c>
      <c r="C15" s="595"/>
      <c r="D15" s="595"/>
    </row>
    <row r="16" spans="1:12">
      <c r="A16" s="596" t="s">
        <v>768</v>
      </c>
      <c r="B16" s="597" t="s">
        <v>769</v>
      </c>
      <c r="C16" s="595"/>
      <c r="D16" s="595"/>
    </row>
    <row r="17" spans="1:4">
      <c r="A17" s="596" t="s">
        <v>770</v>
      </c>
      <c r="B17" s="597" t="s">
        <v>723</v>
      </c>
      <c r="C17" s="595"/>
      <c r="D17" s="595"/>
    </row>
    <row r="18" spans="1:4">
      <c r="A18" s="593" t="s">
        <v>724</v>
      </c>
      <c r="B18" s="598" t="s">
        <v>771</v>
      </c>
      <c r="C18" s="595">
        <v>0</v>
      </c>
      <c r="D18" s="595">
        <v>0</v>
      </c>
    </row>
    <row r="19" spans="1:4" ht="12.75" customHeight="1">
      <c r="A19" s="593" t="s">
        <v>32</v>
      </c>
      <c r="B19" s="594" t="s">
        <v>687</v>
      </c>
      <c r="C19" s="595">
        <v>0</v>
      </c>
      <c r="D19" s="595">
        <v>0</v>
      </c>
    </row>
    <row r="20" spans="1:4">
      <c r="A20" s="599" t="s">
        <v>772</v>
      </c>
      <c r="B20" s="600" t="s">
        <v>103</v>
      </c>
      <c r="C20" s="595"/>
      <c r="D20" s="595"/>
    </row>
    <row r="21" spans="1:4">
      <c r="A21" s="599" t="s">
        <v>773</v>
      </c>
      <c r="B21" s="600" t="s">
        <v>774</v>
      </c>
      <c r="C21" s="595"/>
      <c r="D21" s="595"/>
    </row>
    <row r="22" spans="1:4">
      <c r="A22" s="599" t="s">
        <v>775</v>
      </c>
      <c r="B22" s="600" t="s">
        <v>776</v>
      </c>
      <c r="C22" s="595"/>
      <c r="D22" s="595"/>
    </row>
    <row r="23" spans="1:4">
      <c r="A23" s="599" t="s">
        <v>777</v>
      </c>
      <c r="B23" s="600" t="s">
        <v>778</v>
      </c>
      <c r="C23" s="595"/>
      <c r="D23" s="595"/>
    </row>
    <row r="24" spans="1:4">
      <c r="A24" s="599" t="s">
        <v>779</v>
      </c>
      <c r="B24" s="600" t="s">
        <v>780</v>
      </c>
      <c r="C24" s="595"/>
      <c r="D24" s="595"/>
    </row>
    <row r="25" spans="1:4">
      <c r="A25" s="599" t="s">
        <v>781</v>
      </c>
      <c r="B25" s="601" t="s">
        <v>687</v>
      </c>
      <c r="C25" s="595"/>
      <c r="D25" s="595"/>
    </row>
    <row r="26" spans="1:4">
      <c r="A26" s="593" t="s">
        <v>40</v>
      </c>
      <c r="B26" s="598" t="s">
        <v>782</v>
      </c>
      <c r="C26" s="595">
        <v>0</v>
      </c>
      <c r="D26" s="595">
        <v>0</v>
      </c>
    </row>
    <row r="27" spans="1:4">
      <c r="A27" s="576" t="s">
        <v>783</v>
      </c>
      <c r="B27" s="602"/>
      <c r="C27" s="603"/>
      <c r="D27" s="603"/>
    </row>
    <row r="28" spans="1:4">
      <c r="A28" s="901" t="s">
        <v>784</v>
      </c>
      <c r="B28" s="901"/>
      <c r="C28" s="901"/>
      <c r="D28" s="901"/>
    </row>
    <row r="29" spans="1:4">
      <c r="A29" s="618"/>
      <c r="B29" s="618"/>
      <c r="C29" s="618"/>
      <c r="D29" s="618"/>
    </row>
    <row r="30" spans="1:4" s="613" customFormat="1" ht="13.2" customHeight="1">
      <c r="B30" s="613" t="s">
        <v>745</v>
      </c>
      <c r="C30" s="613" t="s">
        <v>746</v>
      </c>
    </row>
    <row r="34" s="613" customFormat="1" ht="13.2" customHeight="1"/>
  </sheetData>
  <mergeCells count="4">
    <mergeCell ref="A4:D4"/>
    <mergeCell ref="A5:D6"/>
    <mergeCell ref="A8:D8"/>
    <mergeCell ref="A28:D28"/>
  </mergeCells>
  <pageMargins left="0.98425196850393704" right="0.59055118110236227" top="0.78740157480314965" bottom="0.78740157480314965" header="0.31496062992125984" footer="0.31496062992125984"/>
  <pageSetup paperSize="9" scale="91" firstPageNumber="1374" fitToWidth="0" fitToHeight="0" orientation="portrait" useFirstPageNumber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>
      <selection activeCell="H12" sqref="H12"/>
    </sheetView>
  </sheetViews>
  <sheetFormatPr defaultColWidth="9.109375" defaultRowHeight="13.2"/>
  <cols>
    <col min="1" max="1" width="41.44140625" style="606" customWidth="1"/>
    <col min="2" max="2" width="45.5546875" style="606" customWidth="1"/>
    <col min="3" max="16384" width="9.109375" style="606"/>
  </cols>
  <sheetData>
    <row r="1" spans="1:5" ht="31.2">
      <c r="A1" s="604"/>
      <c r="B1" s="605" t="s">
        <v>785</v>
      </c>
    </row>
    <row r="2" spans="1:5" ht="15.6">
      <c r="A2" s="604"/>
      <c r="B2" s="607" t="s">
        <v>484</v>
      </c>
    </row>
    <row r="3" spans="1:5" ht="15.6">
      <c r="A3" s="667" t="s">
        <v>743</v>
      </c>
      <c r="B3" s="667"/>
      <c r="C3" s="163"/>
      <c r="D3" s="163"/>
      <c r="E3" s="163"/>
    </row>
    <row r="4" spans="1:5" ht="49.5" customHeight="1">
      <c r="A4" s="902" t="s">
        <v>786</v>
      </c>
      <c r="B4" s="902"/>
    </row>
    <row r="5" spans="1:5">
      <c r="A5" s="604"/>
      <c r="B5" s="604"/>
    </row>
    <row r="6" spans="1:5" ht="38.25" customHeight="1">
      <c r="A6" s="902" t="s">
        <v>787</v>
      </c>
      <c r="B6" s="902"/>
    </row>
    <row r="7" spans="1:5" ht="15.6">
      <c r="A7" s="341" t="s">
        <v>806</v>
      </c>
      <c r="B7" s="604"/>
    </row>
    <row r="8" spans="1:5" ht="31.2">
      <c r="A8" s="608" t="s">
        <v>788</v>
      </c>
      <c r="B8" s="609" t="s">
        <v>789</v>
      </c>
    </row>
    <row r="9" spans="1:5">
      <c r="A9" s="610">
        <v>1</v>
      </c>
      <c r="B9" s="610">
        <v>2</v>
      </c>
    </row>
    <row r="10" spans="1:5" ht="15.6">
      <c r="A10" s="611" t="s">
        <v>790</v>
      </c>
      <c r="B10" s="628">
        <v>0</v>
      </c>
    </row>
    <row r="11" spans="1:5" ht="15.6">
      <c r="A11" s="611" t="s">
        <v>791</v>
      </c>
      <c r="B11" s="628">
        <v>0</v>
      </c>
    </row>
    <row r="12" spans="1:5" ht="15.6">
      <c r="A12" s="611" t="s">
        <v>792</v>
      </c>
      <c r="B12" s="628">
        <v>0</v>
      </c>
    </row>
    <row r="13" spans="1:5" ht="15.6">
      <c r="A13" s="612" t="s">
        <v>22</v>
      </c>
      <c r="B13" s="628">
        <v>0</v>
      </c>
    </row>
    <row r="16" spans="1:5" s="587" customFormat="1" ht="13.2" customHeight="1">
      <c r="B16" s="624"/>
    </row>
    <row r="17" spans="1:2" s="613" customFormat="1" ht="13.2" customHeight="1">
      <c r="A17" s="613" t="s">
        <v>745</v>
      </c>
      <c r="B17" s="625" t="s">
        <v>746</v>
      </c>
    </row>
  </sheetData>
  <mergeCells count="3">
    <mergeCell ref="A4:B4"/>
    <mergeCell ref="A6:B6"/>
    <mergeCell ref="A3:B3"/>
  </mergeCells>
  <pageMargins left="0.94488188976377963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</sheetPr>
  <dimension ref="A1"/>
  <sheetViews>
    <sheetView topLeftCell="A16" workbookViewId="0">
      <selection activeCell="G34" sqref="G34"/>
    </sheetView>
  </sheetViews>
  <sheetFormatPr defaultRowHeight="13.2"/>
  <sheetData/>
  <phoneticPr fontId="6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25"/>
  <sheetViews>
    <sheetView zoomScale="80" zoomScaleNormal="80" workbookViewId="0">
      <pane xSplit="2" ySplit="9" topLeftCell="C22" activePane="bottomRight" state="frozen"/>
      <selection pane="topRight" activeCell="C1" sqref="C1"/>
      <selection pane="bottomLeft" activeCell="A10" sqref="A10"/>
      <selection pane="bottomRight" activeCell="I22" sqref="I22"/>
    </sheetView>
  </sheetViews>
  <sheetFormatPr defaultColWidth="9.109375" defaultRowHeight="13.8"/>
  <cols>
    <col min="1" max="1" width="6" style="106" customWidth="1"/>
    <col min="2" max="2" width="23" style="21" customWidth="1"/>
    <col min="3" max="3" width="12.109375" style="21" customWidth="1"/>
    <col min="4" max="4" width="13.5546875" style="21" customWidth="1"/>
    <col min="5" max="5" width="12.6640625" style="21" customWidth="1"/>
    <col min="6" max="6" width="9.109375" style="21" customWidth="1"/>
    <col min="7" max="7" width="9.33203125" style="21" customWidth="1"/>
    <col min="8" max="8" width="8.88671875" style="21" customWidth="1"/>
    <col min="9" max="9" width="13.6640625" style="153" customWidth="1"/>
    <col min="10" max="10" width="11" style="21" customWidth="1"/>
    <col min="11" max="11" width="7" style="21" customWidth="1"/>
    <col min="12" max="12" width="11.109375" style="21" customWidth="1"/>
    <col min="13" max="13" width="17.109375" style="21" customWidth="1"/>
    <col min="14" max="16384" width="9.109375" style="21"/>
  </cols>
  <sheetData>
    <row r="1" spans="1:13" ht="12.75" customHeight="1">
      <c r="G1" s="162"/>
      <c r="H1" s="162"/>
      <c r="I1" s="153" t="s">
        <v>189</v>
      </c>
      <c r="J1" s="162"/>
      <c r="K1" s="162"/>
      <c r="L1" s="162"/>
    </row>
    <row r="2" spans="1:13" ht="9.75" customHeight="1">
      <c r="G2" s="162"/>
      <c r="H2" s="162"/>
      <c r="I2" s="153" t="s">
        <v>190</v>
      </c>
      <c r="J2" s="162"/>
      <c r="K2" s="162"/>
      <c r="L2" s="162"/>
    </row>
    <row r="3" spans="1:13" ht="15.6">
      <c r="D3" s="678" t="s">
        <v>743</v>
      </c>
      <c r="E3" s="678"/>
      <c r="F3" s="678"/>
      <c r="G3" s="678"/>
      <c r="H3" s="678"/>
      <c r="I3" s="678"/>
      <c r="J3" s="678"/>
      <c r="K3" s="678"/>
      <c r="L3" s="678"/>
    </row>
    <row r="4" spans="1:13">
      <c r="A4" s="22"/>
      <c r="B4" s="22"/>
      <c r="C4" s="22" t="s">
        <v>191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>
      <c r="A5" s="22"/>
      <c r="B5" s="22"/>
      <c r="C5" s="22"/>
      <c r="D5" s="22" t="s">
        <v>209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7.5" customHeight="1"/>
    <row r="7" spans="1:13">
      <c r="A7" s="164"/>
      <c r="B7" s="164" t="s">
        <v>807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</row>
    <row r="8" spans="1:13">
      <c r="A8" s="676" t="s">
        <v>609</v>
      </c>
      <c r="B8" s="676" t="s">
        <v>177</v>
      </c>
      <c r="C8" s="676" t="s">
        <v>178</v>
      </c>
      <c r="D8" s="676" t="s">
        <v>179</v>
      </c>
      <c r="E8" s="676"/>
      <c r="F8" s="676"/>
      <c r="G8" s="676"/>
      <c r="H8" s="676"/>
      <c r="I8" s="676"/>
      <c r="J8" s="677"/>
      <c r="K8" s="677"/>
      <c r="L8" s="676"/>
      <c r="M8" s="676" t="s">
        <v>180</v>
      </c>
    </row>
    <row r="9" spans="1:13" ht="110.4">
      <c r="A9" s="676"/>
      <c r="B9" s="676"/>
      <c r="C9" s="676"/>
      <c r="D9" s="103" t="s">
        <v>192</v>
      </c>
      <c r="E9" s="103" t="s">
        <v>181</v>
      </c>
      <c r="F9" s="103" t="s">
        <v>193</v>
      </c>
      <c r="G9" s="103" t="s">
        <v>182</v>
      </c>
      <c r="H9" s="103" t="s">
        <v>194</v>
      </c>
      <c r="I9" s="159" t="s">
        <v>195</v>
      </c>
      <c r="J9" s="103" t="s">
        <v>183</v>
      </c>
      <c r="K9" s="108" t="s">
        <v>184</v>
      </c>
      <c r="L9" s="109" t="s">
        <v>196</v>
      </c>
      <c r="M9" s="676"/>
    </row>
    <row r="10" spans="1:13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110" t="s">
        <v>197</v>
      </c>
      <c r="L10" s="31">
        <v>12</v>
      </c>
      <c r="M10" s="31">
        <v>13</v>
      </c>
    </row>
    <row r="11" spans="1:13" ht="92.4">
      <c r="A11" s="103" t="s">
        <v>709</v>
      </c>
      <c r="B11" s="161" t="s">
        <v>198</v>
      </c>
      <c r="C11" s="614">
        <f>C12+C13</f>
        <v>5260.23</v>
      </c>
      <c r="D11" s="614">
        <f t="shared" ref="D11:M11" si="0">D12+D13</f>
        <v>185393.21</v>
      </c>
      <c r="E11" s="614">
        <f t="shared" si="0"/>
        <v>16178</v>
      </c>
      <c r="F11" s="614">
        <f t="shared" si="0"/>
        <v>13.41</v>
      </c>
      <c r="G11" s="614">
        <f t="shared" si="0"/>
        <v>0</v>
      </c>
      <c r="H11" s="614">
        <f t="shared" si="0"/>
        <v>0</v>
      </c>
      <c r="I11" s="614">
        <f t="shared" si="0"/>
        <v>-185073.89</v>
      </c>
      <c r="J11" s="614">
        <f t="shared" si="0"/>
        <v>0</v>
      </c>
      <c r="K11" s="614">
        <f t="shared" si="0"/>
        <v>0</v>
      </c>
      <c r="L11" s="614">
        <f t="shared" si="0"/>
        <v>-16178</v>
      </c>
      <c r="M11" s="614">
        <f t="shared" si="0"/>
        <v>5592.9599999999982</v>
      </c>
    </row>
    <row r="12" spans="1:13" ht="15.6">
      <c r="A12" s="104" t="s">
        <v>710</v>
      </c>
      <c r="B12" s="160" t="s">
        <v>185</v>
      </c>
      <c r="C12" s="157">
        <v>5260.23</v>
      </c>
      <c r="D12" s="402">
        <v>7283.21</v>
      </c>
      <c r="E12" s="402"/>
      <c r="F12" s="157">
        <v>13.41</v>
      </c>
      <c r="G12" s="157"/>
      <c r="H12" s="157"/>
      <c r="I12" s="405">
        <v>-6963.89</v>
      </c>
      <c r="J12" s="157"/>
      <c r="K12" s="157"/>
      <c r="L12" s="157"/>
      <c r="M12" s="157">
        <f>SUM(C12:L12)</f>
        <v>5592.9599999999982</v>
      </c>
    </row>
    <row r="13" spans="1:13" ht="26.4">
      <c r="A13" s="104" t="s">
        <v>712</v>
      </c>
      <c r="B13" s="160" t="s">
        <v>186</v>
      </c>
      <c r="C13" s="157"/>
      <c r="D13" s="402">
        <v>178110</v>
      </c>
      <c r="E13" s="402">
        <v>16178</v>
      </c>
      <c r="F13" s="157"/>
      <c r="G13" s="157"/>
      <c r="H13" s="157"/>
      <c r="I13" s="405">
        <v>-178110</v>
      </c>
      <c r="J13" s="157"/>
      <c r="K13" s="157"/>
      <c r="L13" s="402">
        <v>-16178</v>
      </c>
      <c r="M13" s="402">
        <f>SUM(C13:L13)</f>
        <v>0</v>
      </c>
    </row>
    <row r="14" spans="1:13" ht="92.4">
      <c r="A14" s="103" t="s">
        <v>724</v>
      </c>
      <c r="B14" s="161" t="s">
        <v>199</v>
      </c>
      <c r="C14" s="614">
        <f>C15+C16</f>
        <v>74063.53</v>
      </c>
      <c r="D14" s="614">
        <f t="shared" ref="D14:M14" si="1">D15+D16</f>
        <v>292624</v>
      </c>
      <c r="E14" s="614">
        <f t="shared" si="1"/>
        <v>0</v>
      </c>
      <c r="F14" s="614">
        <f t="shared" si="1"/>
        <v>32.979999999999997</v>
      </c>
      <c r="G14" s="614">
        <f t="shared" si="1"/>
        <v>0</v>
      </c>
      <c r="H14" s="614">
        <f t="shared" si="1"/>
        <v>0</v>
      </c>
      <c r="I14" s="614">
        <f t="shared" si="1"/>
        <v>-310530.31</v>
      </c>
      <c r="J14" s="614">
        <f t="shared" si="1"/>
        <v>0</v>
      </c>
      <c r="K14" s="614">
        <f t="shared" si="1"/>
        <v>0</v>
      </c>
      <c r="L14" s="614">
        <f t="shared" si="1"/>
        <v>0</v>
      </c>
      <c r="M14" s="614">
        <f t="shared" si="1"/>
        <v>56190.2</v>
      </c>
    </row>
    <row r="15" spans="1:13" ht="18">
      <c r="A15" s="104" t="s">
        <v>200</v>
      </c>
      <c r="B15" s="160" t="s">
        <v>185</v>
      </c>
      <c r="C15" s="157">
        <v>74063.53</v>
      </c>
      <c r="D15" s="402">
        <v>8500</v>
      </c>
      <c r="E15" s="157"/>
      <c r="F15" s="157">
        <v>32.979999999999997</v>
      </c>
      <c r="G15" s="157"/>
      <c r="H15" s="157"/>
      <c r="I15" s="156">
        <v>-26406.31</v>
      </c>
      <c r="J15" s="157"/>
      <c r="K15" s="157"/>
      <c r="L15" s="157"/>
      <c r="M15" s="401">
        <f>SUM(C15:L15)</f>
        <v>56190.2</v>
      </c>
    </row>
    <row r="16" spans="1:13" ht="26.4">
      <c r="A16" s="104" t="s">
        <v>201</v>
      </c>
      <c r="B16" s="160" t="s">
        <v>186</v>
      </c>
      <c r="C16" s="402"/>
      <c r="D16" s="402">
        <v>284124</v>
      </c>
      <c r="E16" s="402"/>
      <c r="F16" s="402"/>
      <c r="G16" s="402"/>
      <c r="H16" s="402"/>
      <c r="I16" s="403">
        <v>-284124</v>
      </c>
      <c r="J16" s="402"/>
      <c r="K16" s="402"/>
      <c r="L16" s="402"/>
      <c r="M16" s="402">
        <f>SUM(C16:L16)</f>
        <v>0</v>
      </c>
    </row>
    <row r="17" spans="1:13" ht="91.2">
      <c r="A17" s="103" t="s">
        <v>32</v>
      </c>
      <c r="B17" s="303" t="s">
        <v>202</v>
      </c>
      <c r="C17" s="614">
        <f>C18+C19</f>
        <v>2722.54</v>
      </c>
      <c r="D17" s="614">
        <f t="shared" ref="D17:M17" si="2">D18+D19</f>
        <v>6160.11</v>
      </c>
      <c r="E17" s="614">
        <f t="shared" si="2"/>
        <v>0</v>
      </c>
      <c r="F17" s="614">
        <f t="shared" si="2"/>
        <v>67.489999999999995</v>
      </c>
      <c r="G17" s="614">
        <f t="shared" si="2"/>
        <v>0</v>
      </c>
      <c r="H17" s="614">
        <f t="shared" si="2"/>
        <v>0</v>
      </c>
      <c r="I17" s="614">
        <f t="shared" si="2"/>
        <v>-6601</v>
      </c>
      <c r="J17" s="614">
        <f t="shared" si="2"/>
        <v>0</v>
      </c>
      <c r="K17" s="614">
        <f t="shared" si="2"/>
        <v>0</v>
      </c>
      <c r="L17" s="614">
        <f t="shared" si="2"/>
        <v>0</v>
      </c>
      <c r="M17" s="614">
        <f t="shared" si="2"/>
        <v>2349.1399999999994</v>
      </c>
    </row>
    <row r="18" spans="1:13" ht="15.6">
      <c r="A18" s="104" t="s">
        <v>34</v>
      </c>
      <c r="B18" s="160" t="s">
        <v>185</v>
      </c>
      <c r="C18" s="157"/>
      <c r="D18" s="402">
        <v>1775</v>
      </c>
      <c r="E18" s="157"/>
      <c r="F18" s="157">
        <v>67.489999999999995</v>
      </c>
      <c r="G18" s="157"/>
      <c r="H18" s="157"/>
      <c r="I18" s="156">
        <v>-1842.49</v>
      </c>
      <c r="J18" s="157"/>
      <c r="K18" s="157"/>
      <c r="L18" s="157"/>
      <c r="M18" s="402">
        <f>SUM(C18,D18,E18,F18,G18,H18,I18,J18)</f>
        <v>0</v>
      </c>
    </row>
    <row r="19" spans="1:13" ht="26.4">
      <c r="A19" s="104" t="s">
        <v>203</v>
      </c>
      <c r="B19" s="160" t="s">
        <v>186</v>
      </c>
      <c r="C19" s="157">
        <v>2722.54</v>
      </c>
      <c r="D19" s="157">
        <v>4385.1099999999997</v>
      </c>
      <c r="E19" s="157"/>
      <c r="F19" s="157"/>
      <c r="G19" s="157"/>
      <c r="H19" s="157"/>
      <c r="I19" s="156">
        <v>-4758.51</v>
      </c>
      <c r="J19" s="157"/>
      <c r="K19" s="157"/>
      <c r="L19" s="157"/>
      <c r="M19" s="157">
        <f>SUM(C19,D19,E19,F19,G19,H19,I19,J19)</f>
        <v>2349.1399999999994</v>
      </c>
    </row>
    <row r="20" spans="1:13" ht="15" customHeight="1">
      <c r="A20" s="103" t="s">
        <v>40</v>
      </c>
      <c r="B20" s="161" t="s">
        <v>187</v>
      </c>
      <c r="C20" s="614">
        <f>C21+C22</f>
        <v>106811.85</v>
      </c>
      <c r="D20" s="614">
        <f t="shared" ref="D20:M20" si="3">D21+D22</f>
        <v>3949.03</v>
      </c>
      <c r="E20" s="614">
        <f t="shared" si="3"/>
        <v>0</v>
      </c>
      <c r="F20" s="614">
        <f t="shared" si="3"/>
        <v>0</v>
      </c>
      <c r="G20" s="614">
        <f t="shared" si="3"/>
        <v>0</v>
      </c>
      <c r="H20" s="614">
        <f t="shared" si="3"/>
        <v>0</v>
      </c>
      <c r="I20" s="614">
        <f t="shared" si="3"/>
        <v>-27288.29</v>
      </c>
      <c r="J20" s="614">
        <f t="shared" si="3"/>
        <v>0</v>
      </c>
      <c r="K20" s="614">
        <f t="shared" si="3"/>
        <v>0</v>
      </c>
      <c r="L20" s="614">
        <f t="shared" si="3"/>
        <v>0</v>
      </c>
      <c r="M20" s="614">
        <f t="shared" si="3"/>
        <v>83472.59</v>
      </c>
    </row>
    <row r="21" spans="1:13" ht="15" customHeight="1">
      <c r="A21" s="104" t="s">
        <v>204</v>
      </c>
      <c r="B21" s="160" t="s">
        <v>185</v>
      </c>
      <c r="C21" s="157">
        <v>106811.85</v>
      </c>
      <c r="D21" s="402">
        <v>3674.03</v>
      </c>
      <c r="E21" s="157"/>
      <c r="F21" s="157"/>
      <c r="G21" s="157"/>
      <c r="H21" s="157"/>
      <c r="I21" s="156">
        <v>-27013.29</v>
      </c>
      <c r="J21" s="157"/>
      <c r="K21" s="157"/>
      <c r="L21" s="157"/>
      <c r="M21" s="157">
        <f>SUM(C21,D21,E21,F21,G21,H21,I21,J21)</f>
        <v>83472.59</v>
      </c>
    </row>
    <row r="22" spans="1:13" ht="26.4">
      <c r="A22" s="104" t="s">
        <v>205</v>
      </c>
      <c r="B22" s="160" t="s">
        <v>186</v>
      </c>
      <c r="C22" s="157"/>
      <c r="D22" s="402">
        <v>275</v>
      </c>
      <c r="E22" s="157"/>
      <c r="F22" s="157"/>
      <c r="G22" s="157"/>
      <c r="H22" s="157"/>
      <c r="I22" s="405">
        <v>-275</v>
      </c>
      <c r="J22" s="157"/>
      <c r="K22" s="157"/>
      <c r="L22" s="157"/>
      <c r="M22" s="615">
        <f>SUM(C22,D22,E22,F22,G22,H22,I22,J22)</f>
        <v>0</v>
      </c>
    </row>
    <row r="23" spans="1:13" ht="30.75" customHeight="1">
      <c r="A23" s="103" t="s">
        <v>42</v>
      </c>
      <c r="B23" s="161" t="s">
        <v>188</v>
      </c>
      <c r="C23" s="614">
        <f>C11+C14+C17+C20</f>
        <v>188858.15</v>
      </c>
      <c r="D23" s="614">
        <f t="shared" ref="D23:M23" si="4">D11+D14+D17+D20</f>
        <v>488126.35</v>
      </c>
      <c r="E23" s="614">
        <f t="shared" si="4"/>
        <v>16178</v>
      </c>
      <c r="F23" s="614">
        <f t="shared" si="4"/>
        <v>113.88</v>
      </c>
      <c r="G23" s="614">
        <f t="shared" si="4"/>
        <v>0</v>
      </c>
      <c r="H23" s="614">
        <f t="shared" si="4"/>
        <v>0</v>
      </c>
      <c r="I23" s="614">
        <f t="shared" si="4"/>
        <v>-529493.49</v>
      </c>
      <c r="J23" s="614">
        <f t="shared" si="4"/>
        <v>0</v>
      </c>
      <c r="K23" s="614">
        <f t="shared" si="4"/>
        <v>0</v>
      </c>
      <c r="L23" s="614">
        <f t="shared" si="4"/>
        <v>-16178</v>
      </c>
      <c r="M23" s="614">
        <f t="shared" si="4"/>
        <v>147604.88999999998</v>
      </c>
    </row>
    <row r="24" spans="1:13" ht="15.6">
      <c r="B24" s="280"/>
      <c r="C24" s="279"/>
      <c r="D24" s="279"/>
      <c r="E24" s="279"/>
      <c r="F24" s="279"/>
      <c r="G24" s="279"/>
      <c r="H24" s="279"/>
      <c r="I24" s="279"/>
      <c r="J24" s="279"/>
    </row>
    <row r="25" spans="1:13">
      <c r="B25" s="21" t="s">
        <v>745</v>
      </c>
      <c r="J25" s="21" t="s">
        <v>746</v>
      </c>
    </row>
  </sheetData>
  <mergeCells count="6">
    <mergeCell ref="M8:M9"/>
    <mergeCell ref="A8:A9"/>
    <mergeCell ref="B8:B9"/>
    <mergeCell ref="C8:C9"/>
    <mergeCell ref="D8:L8"/>
    <mergeCell ref="D3:L3"/>
  </mergeCells>
  <phoneticPr fontId="6" type="noConversion"/>
  <pageMargins left="0.35433070866141736" right="0.15748031496062992" top="0.98425196850393704" bottom="0.98425196850393704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11"/>
  </sheetPr>
  <dimension ref="A1:J20"/>
  <sheetViews>
    <sheetView workbookViewId="0">
      <selection activeCell="G15" sqref="G15"/>
    </sheetView>
  </sheetViews>
  <sheetFormatPr defaultColWidth="9.109375" defaultRowHeight="13.8"/>
  <cols>
    <col min="1" max="1" width="4.44140625" style="21" customWidth="1"/>
    <col min="2" max="2" width="56.44140625" style="21" customWidth="1"/>
    <col min="3" max="4" width="13.33203125" style="21" customWidth="1"/>
    <col min="5" max="5" width="12.33203125" style="21" customWidth="1"/>
    <col min="6" max="6" width="13.5546875" style="21" customWidth="1"/>
    <col min="7" max="7" width="13.33203125" style="21" customWidth="1"/>
    <col min="8" max="8" width="12.33203125" style="21" customWidth="1"/>
    <col min="9" max="16384" width="9.109375" style="21"/>
  </cols>
  <sheetData>
    <row r="1" spans="1:10">
      <c r="F1" s="107"/>
    </row>
    <row r="2" spans="1:10">
      <c r="F2" s="21" t="s">
        <v>206</v>
      </c>
    </row>
    <row r="3" spans="1:10">
      <c r="F3" s="21" t="s">
        <v>207</v>
      </c>
    </row>
    <row r="4" spans="1:10" ht="21.75" customHeight="1">
      <c r="B4" s="667" t="s">
        <v>743</v>
      </c>
      <c r="C4" s="667"/>
      <c r="D4" s="667"/>
      <c r="E4" s="667"/>
      <c r="F4" s="667"/>
      <c r="G4" s="667"/>
      <c r="H4" s="667"/>
      <c r="I4" s="163"/>
      <c r="J4" s="163"/>
    </row>
    <row r="5" spans="1:10">
      <c r="A5" s="679" t="s">
        <v>208</v>
      </c>
      <c r="B5" s="679"/>
      <c r="C5" s="679"/>
      <c r="D5" s="679"/>
      <c r="E5" s="679"/>
      <c r="F5" s="679"/>
      <c r="G5" s="679"/>
      <c r="H5" s="679"/>
    </row>
    <row r="6" spans="1:10">
      <c r="A6" s="679" t="s">
        <v>209</v>
      </c>
      <c r="B6" s="679"/>
      <c r="C6" s="679"/>
      <c r="D6" s="679"/>
      <c r="E6" s="679"/>
      <c r="F6" s="679"/>
      <c r="G6" s="679"/>
      <c r="H6" s="679"/>
    </row>
    <row r="7" spans="1:10" ht="5.25" customHeight="1"/>
    <row r="8" spans="1:10">
      <c r="A8" s="679" t="s">
        <v>808</v>
      </c>
      <c r="B8" s="679"/>
      <c r="C8" s="679"/>
      <c r="D8" s="679"/>
      <c r="E8" s="679"/>
      <c r="F8" s="679"/>
      <c r="G8" s="679"/>
      <c r="H8" s="679"/>
    </row>
    <row r="9" spans="1:10" ht="5.25" customHeight="1"/>
    <row r="10" spans="1:10" ht="15" customHeight="1">
      <c r="A10" s="676" t="s">
        <v>609</v>
      </c>
      <c r="B10" s="676" t="s">
        <v>210</v>
      </c>
      <c r="C10" s="676" t="s">
        <v>211</v>
      </c>
      <c r="D10" s="676"/>
      <c r="E10" s="676"/>
      <c r="F10" s="676" t="s">
        <v>212</v>
      </c>
      <c r="G10" s="676"/>
      <c r="H10" s="676"/>
    </row>
    <row r="11" spans="1:10" ht="79.5" customHeight="1">
      <c r="A11" s="676"/>
      <c r="B11" s="676"/>
      <c r="C11" s="103" t="s">
        <v>213</v>
      </c>
      <c r="D11" s="103" t="s">
        <v>214</v>
      </c>
      <c r="E11" s="103" t="s">
        <v>22</v>
      </c>
      <c r="F11" s="103" t="s">
        <v>215</v>
      </c>
      <c r="G11" s="103" t="s">
        <v>216</v>
      </c>
      <c r="H11" s="103" t="s">
        <v>22</v>
      </c>
    </row>
    <row r="12" spans="1:10">
      <c r="A12" s="104">
        <v>1</v>
      </c>
      <c r="B12" s="104">
        <v>2</v>
      </c>
      <c r="C12" s="104">
        <v>3</v>
      </c>
      <c r="D12" s="104">
        <v>4</v>
      </c>
      <c r="E12" s="104" t="s">
        <v>217</v>
      </c>
      <c r="F12" s="104">
        <v>6</v>
      </c>
      <c r="G12" s="104">
        <v>7</v>
      </c>
      <c r="H12" s="104" t="s">
        <v>218</v>
      </c>
    </row>
    <row r="13" spans="1:10" ht="41.4">
      <c r="A13" s="104" t="s">
        <v>709</v>
      </c>
      <c r="B13" s="105" t="s">
        <v>219</v>
      </c>
      <c r="C13" s="620"/>
      <c r="D13" s="620">
        <v>5260.23</v>
      </c>
      <c r="E13" s="404">
        <f>SUM(C13:D13)</f>
        <v>5260.23</v>
      </c>
      <c r="F13" s="620"/>
      <c r="G13" s="620">
        <v>5592.96</v>
      </c>
      <c r="H13" s="404">
        <f>SUM(F13:G13)</f>
        <v>5592.96</v>
      </c>
    </row>
    <row r="14" spans="1:10" ht="54.75" customHeight="1">
      <c r="A14" s="104" t="s">
        <v>724</v>
      </c>
      <c r="B14" s="105" t="s">
        <v>220</v>
      </c>
      <c r="C14" s="620">
        <v>16178</v>
      </c>
      <c r="D14" s="405">
        <v>57885.53</v>
      </c>
      <c r="E14" s="404">
        <f>SUM(C14:D14)</f>
        <v>74063.53</v>
      </c>
      <c r="F14" s="620"/>
      <c r="G14" s="620">
        <v>56190.2</v>
      </c>
      <c r="H14" s="404">
        <f>SUM(F14:G14)</f>
        <v>56190.2</v>
      </c>
    </row>
    <row r="15" spans="1:10" ht="60" customHeight="1">
      <c r="A15" s="104" t="s">
        <v>32</v>
      </c>
      <c r="B15" s="105" t="s">
        <v>221</v>
      </c>
      <c r="C15" s="620"/>
      <c r="D15" s="620">
        <v>2722.54</v>
      </c>
      <c r="E15" s="404">
        <f>SUM(C15:D15)</f>
        <v>2722.54</v>
      </c>
      <c r="F15" s="620"/>
      <c r="G15" s="620">
        <v>2349.14</v>
      </c>
      <c r="H15" s="404">
        <f>SUM(F15:G15)</f>
        <v>2349.14</v>
      </c>
    </row>
    <row r="16" spans="1:10" ht="15" customHeight="1">
      <c r="A16" s="104" t="s">
        <v>40</v>
      </c>
      <c r="B16" s="105" t="s">
        <v>222</v>
      </c>
      <c r="C16" s="620"/>
      <c r="D16" s="620">
        <v>106811.85</v>
      </c>
      <c r="E16" s="404">
        <f>SUM(C16:D16)</f>
        <v>106811.85</v>
      </c>
      <c r="F16" s="620"/>
      <c r="G16" s="620">
        <v>83472.59</v>
      </c>
      <c r="H16" s="404">
        <f>SUM(F16:G16)</f>
        <v>83472.59</v>
      </c>
    </row>
    <row r="17" spans="1:8" ht="15" customHeight="1">
      <c r="A17" s="104" t="s">
        <v>42</v>
      </c>
      <c r="B17" s="105" t="s">
        <v>22</v>
      </c>
      <c r="C17" s="404">
        <f t="shared" ref="C17:H17" si="0">SUM(C13:C16)</f>
        <v>16178</v>
      </c>
      <c r="D17" s="404">
        <f t="shared" si="0"/>
        <v>172680.15</v>
      </c>
      <c r="E17" s="404">
        <f t="shared" si="0"/>
        <v>188858.15</v>
      </c>
      <c r="F17" s="404">
        <f t="shared" si="0"/>
        <v>0</v>
      </c>
      <c r="G17" s="404">
        <f t="shared" si="0"/>
        <v>147604.88999999998</v>
      </c>
      <c r="H17" s="404">
        <f t="shared" si="0"/>
        <v>147604.88999999998</v>
      </c>
    </row>
    <row r="18" spans="1:8" ht="6.75" customHeight="1"/>
    <row r="19" spans="1:8" ht="11.25" customHeight="1">
      <c r="B19" s="304" t="s">
        <v>806</v>
      </c>
      <c r="C19" s="436"/>
      <c r="D19" s="436"/>
      <c r="E19" s="436"/>
    </row>
    <row r="20" spans="1:8">
      <c r="B20" s="21" t="s">
        <v>745</v>
      </c>
      <c r="F20" s="21" t="s">
        <v>746</v>
      </c>
    </row>
  </sheetData>
  <mergeCells count="8">
    <mergeCell ref="B4:H4"/>
    <mergeCell ref="A5:H5"/>
    <mergeCell ref="A6:H6"/>
    <mergeCell ref="A8:H8"/>
    <mergeCell ref="A10:A11"/>
    <mergeCell ref="B10:B11"/>
    <mergeCell ref="C10:E10"/>
    <mergeCell ref="F10:H10"/>
  </mergeCells>
  <phoneticPr fontId="6" type="noConversion"/>
  <pageMargins left="0.55118110236220474" right="0.35433070866141736" top="0.98425196850393704" bottom="0.78740157480314965" header="0.51181102362204722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opLeftCell="A80" workbookViewId="0">
      <selection activeCell="L69" sqref="L69"/>
    </sheetView>
  </sheetViews>
  <sheetFormatPr defaultColWidth="9.109375" defaultRowHeight="13.2"/>
  <cols>
    <col min="1" max="1" width="5.88671875" style="205" customWidth="1"/>
    <col min="2" max="2" width="1.5546875" style="134" customWidth="1"/>
    <col min="3" max="3" width="2" style="134" customWidth="1"/>
    <col min="4" max="4" width="4.44140625" style="134" customWidth="1"/>
    <col min="5" max="5" width="25" style="134" customWidth="1"/>
    <col min="6" max="6" width="5.6640625" style="358" customWidth="1"/>
    <col min="7" max="7" width="11.44140625" style="205" bestFit="1" customWidth="1"/>
    <col min="8" max="8" width="10.33203125" style="205" customWidth="1"/>
    <col min="9" max="9" width="12" style="205" customWidth="1"/>
    <col min="10" max="10" width="13" style="205" customWidth="1"/>
    <col min="11" max="11" width="12.44140625" style="205" customWidth="1"/>
    <col min="12" max="12" width="14" style="205" customWidth="1"/>
    <col min="13" max="16384" width="9.109375" style="205"/>
  </cols>
  <sheetData>
    <row r="1" spans="1:12">
      <c r="A1" s="357"/>
      <c r="B1" s="358"/>
      <c r="C1" s="358"/>
      <c r="D1" s="358"/>
      <c r="E1" s="358"/>
      <c r="G1" s="357"/>
      <c r="I1" s="359"/>
      <c r="J1" s="357"/>
      <c r="K1" s="357"/>
    </row>
    <row r="2" spans="1:12">
      <c r="G2" s="360"/>
      <c r="I2" s="361" t="s">
        <v>383</v>
      </c>
      <c r="J2" s="360"/>
      <c r="K2" s="360"/>
    </row>
    <row r="3" spans="1:12">
      <c r="G3" s="360"/>
      <c r="I3" s="361" t="s">
        <v>704</v>
      </c>
      <c r="K3" s="360"/>
    </row>
    <row r="5" spans="1:12" ht="12.75" customHeight="1">
      <c r="A5" s="684" t="s">
        <v>384</v>
      </c>
      <c r="B5" s="684"/>
      <c r="C5" s="684"/>
      <c r="D5" s="684"/>
      <c r="E5" s="684"/>
      <c r="F5" s="684"/>
      <c r="G5" s="684"/>
      <c r="H5" s="684"/>
      <c r="I5" s="684"/>
      <c r="J5" s="684"/>
      <c r="K5" s="684"/>
      <c r="L5" s="684"/>
    </row>
    <row r="6" spans="1:12" ht="12.75" customHeight="1">
      <c r="A6" s="686" t="s">
        <v>743</v>
      </c>
      <c r="B6" s="686"/>
      <c r="C6" s="686"/>
      <c r="D6" s="686"/>
      <c r="E6" s="686"/>
      <c r="F6" s="686"/>
      <c r="G6" s="686"/>
      <c r="H6" s="686"/>
      <c r="I6" s="686"/>
      <c r="J6" s="686"/>
      <c r="K6" s="686"/>
      <c r="L6" s="686"/>
    </row>
    <row r="7" spans="1:12" ht="12.75" customHeight="1">
      <c r="A7" s="683" t="s">
        <v>606</v>
      </c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</row>
    <row r="8" spans="1:12" ht="12.75" customHeight="1">
      <c r="A8" s="664" t="s">
        <v>742</v>
      </c>
      <c r="B8" s="664"/>
      <c r="C8" s="664"/>
      <c r="D8" s="664"/>
      <c r="E8" s="664"/>
      <c r="F8" s="664"/>
      <c r="G8" s="664"/>
      <c r="H8" s="664"/>
      <c r="I8" s="664"/>
      <c r="J8" s="664"/>
      <c r="K8" s="664"/>
      <c r="L8" s="664"/>
    </row>
    <row r="9" spans="1:12" ht="12.75" customHeight="1">
      <c r="A9" s="685" t="s">
        <v>739</v>
      </c>
      <c r="B9" s="685"/>
      <c r="C9" s="685"/>
      <c r="D9" s="685"/>
      <c r="E9" s="685"/>
      <c r="F9" s="685"/>
      <c r="G9" s="685"/>
      <c r="H9" s="685"/>
      <c r="I9" s="685"/>
      <c r="J9" s="685"/>
      <c r="K9" s="685"/>
      <c r="L9" s="685"/>
    </row>
    <row r="10" spans="1:12">
      <c r="A10" s="680"/>
      <c r="B10" s="681"/>
      <c r="C10" s="681"/>
      <c r="D10" s="681"/>
      <c r="E10" s="681"/>
      <c r="F10" s="681"/>
    </row>
    <row r="11" spans="1:12" ht="15.75" customHeight="1">
      <c r="A11" s="682" t="s">
        <v>385</v>
      </c>
      <c r="B11" s="682"/>
      <c r="C11" s="682"/>
      <c r="D11" s="682"/>
      <c r="E11" s="682"/>
      <c r="F11" s="682"/>
      <c r="G11" s="682"/>
      <c r="H11" s="682"/>
      <c r="I11" s="682"/>
      <c r="J11" s="682"/>
      <c r="K11" s="682"/>
      <c r="L11" s="682"/>
    </row>
    <row r="12" spans="1:12" ht="14.25" customHeight="1">
      <c r="A12" s="682" t="s">
        <v>809</v>
      </c>
      <c r="B12" s="682"/>
      <c r="C12" s="682"/>
      <c r="D12" s="682"/>
      <c r="E12" s="682"/>
      <c r="F12" s="682"/>
      <c r="G12" s="682"/>
      <c r="H12" s="682"/>
      <c r="I12" s="682"/>
      <c r="J12" s="682"/>
      <c r="K12" s="682"/>
      <c r="L12" s="682"/>
    </row>
    <row r="13" spans="1:12">
      <c r="A13" s="362"/>
      <c r="B13" s="363"/>
      <c r="C13" s="363"/>
      <c r="D13" s="363"/>
      <c r="E13" s="363"/>
      <c r="F13" s="363"/>
      <c r="G13" s="364"/>
      <c r="H13" s="364"/>
      <c r="I13" s="364"/>
      <c r="J13" s="364"/>
      <c r="K13" s="364"/>
    </row>
    <row r="14" spans="1:12" ht="12.75" customHeight="1">
      <c r="A14" s="348"/>
      <c r="B14" s="348"/>
      <c r="C14" s="348"/>
      <c r="D14" s="348"/>
      <c r="E14" s="348"/>
      <c r="F14" s="348"/>
      <c r="G14" s="718" t="s">
        <v>806</v>
      </c>
      <c r="H14" s="718"/>
      <c r="I14" s="134"/>
      <c r="J14" s="134"/>
      <c r="K14" s="134"/>
      <c r="L14" s="134"/>
    </row>
    <row r="15" spans="1:12" ht="12.75" customHeight="1">
      <c r="A15" s="683" t="s">
        <v>608</v>
      </c>
      <c r="B15" s="683"/>
      <c r="C15" s="683"/>
      <c r="D15" s="683"/>
      <c r="E15" s="683"/>
      <c r="F15" s="683"/>
      <c r="G15" s="683"/>
      <c r="H15" s="683"/>
      <c r="I15" s="683"/>
      <c r="J15" s="683"/>
      <c r="K15" s="683"/>
      <c r="L15" s="683"/>
    </row>
    <row r="16" spans="1:12" ht="12.75" customHeight="1">
      <c r="A16" s="362"/>
      <c r="B16" s="326"/>
      <c r="C16" s="326"/>
      <c r="D16" s="326"/>
      <c r="E16" s="326"/>
      <c r="F16" s="687" t="s">
        <v>740</v>
      </c>
      <c r="G16" s="687"/>
      <c r="H16" s="687"/>
      <c r="I16" s="687"/>
      <c r="J16" s="687"/>
      <c r="K16" s="687"/>
      <c r="L16" s="687"/>
    </row>
    <row r="17" spans="1:12" ht="24.9" customHeight="1">
      <c r="A17" s="688" t="s">
        <v>609</v>
      </c>
      <c r="B17" s="690" t="s">
        <v>610</v>
      </c>
      <c r="C17" s="691"/>
      <c r="D17" s="691"/>
      <c r="E17" s="692"/>
      <c r="F17" s="696" t="s">
        <v>250</v>
      </c>
      <c r="G17" s="698" t="s">
        <v>611</v>
      </c>
      <c r="H17" s="699"/>
      <c r="I17" s="700"/>
      <c r="J17" s="698" t="s">
        <v>612</v>
      </c>
      <c r="K17" s="699"/>
      <c r="L17" s="700"/>
    </row>
    <row r="18" spans="1:12" ht="39.6">
      <c r="A18" s="689"/>
      <c r="B18" s="693"/>
      <c r="C18" s="694"/>
      <c r="D18" s="694"/>
      <c r="E18" s="695"/>
      <c r="F18" s="697"/>
      <c r="G18" s="122" t="s">
        <v>386</v>
      </c>
      <c r="H18" s="122" t="s">
        <v>387</v>
      </c>
      <c r="I18" s="351" t="s">
        <v>22</v>
      </c>
      <c r="J18" s="122" t="s">
        <v>386</v>
      </c>
      <c r="K18" s="122" t="s">
        <v>741</v>
      </c>
      <c r="L18" s="351" t="s">
        <v>22</v>
      </c>
    </row>
    <row r="19" spans="1:12" ht="12.75" customHeight="1">
      <c r="A19" s="122">
        <v>1</v>
      </c>
      <c r="B19" s="698">
        <v>2</v>
      </c>
      <c r="C19" s="699"/>
      <c r="D19" s="699"/>
      <c r="E19" s="700"/>
      <c r="F19" s="365" t="s">
        <v>388</v>
      </c>
      <c r="G19" s="122">
        <v>4</v>
      </c>
      <c r="H19" s="122">
        <v>5</v>
      </c>
      <c r="I19" s="122">
        <v>6</v>
      </c>
      <c r="J19" s="139">
        <v>7</v>
      </c>
      <c r="K19" s="139">
        <v>8</v>
      </c>
      <c r="L19" s="139">
        <v>9</v>
      </c>
    </row>
    <row r="20" spans="1:12" s="134" customFormat="1" ht="24.9" customHeight="1">
      <c r="A20" s="122" t="s">
        <v>613</v>
      </c>
      <c r="B20" s="704" t="s">
        <v>113</v>
      </c>
      <c r="C20" s="705"/>
      <c r="D20" s="702"/>
      <c r="E20" s="703"/>
      <c r="F20" s="382"/>
      <c r="G20" s="413">
        <f t="shared" ref="G20:L20" si="0">SUM(G21+G40+G33)</f>
        <v>410.54999999996738</v>
      </c>
      <c r="H20" s="437">
        <f t="shared" si="0"/>
        <v>0</v>
      </c>
      <c r="I20" s="413">
        <f t="shared" si="0"/>
        <v>410.5500000000838</v>
      </c>
      <c r="J20" s="413">
        <f t="shared" si="0"/>
        <v>3270.5</v>
      </c>
      <c r="K20" s="413">
        <f t="shared" si="0"/>
        <v>0</v>
      </c>
      <c r="L20" s="413">
        <f t="shared" si="0"/>
        <v>3270.4999999998836</v>
      </c>
    </row>
    <row r="21" spans="1:12" s="134" customFormat="1" ht="12.75" customHeight="1">
      <c r="A21" s="71" t="s">
        <v>615</v>
      </c>
      <c r="B21" s="366" t="s">
        <v>389</v>
      </c>
      <c r="C21" s="367"/>
      <c r="D21" s="368"/>
      <c r="E21" s="369"/>
      <c r="F21" s="382"/>
      <c r="G21" s="407">
        <f t="shared" ref="G21:L21" si="1">SUM(G22+G27+G28+G29+G30+G31+G32)</f>
        <v>627870.57000000007</v>
      </c>
      <c r="H21" s="407">
        <f t="shared" si="1"/>
        <v>19531.599999999999</v>
      </c>
      <c r="I21" s="407">
        <f t="shared" si="1"/>
        <v>647402.17000000004</v>
      </c>
      <c r="J21" s="407">
        <f t="shared" si="1"/>
        <v>587349.91</v>
      </c>
      <c r="K21" s="407">
        <f t="shared" si="1"/>
        <v>26613.13</v>
      </c>
      <c r="L21" s="407">
        <f t="shared" si="1"/>
        <v>613963.04</v>
      </c>
    </row>
    <row r="22" spans="1:12" s="134" customFormat="1" ht="15.6">
      <c r="A22" s="71" t="s">
        <v>652</v>
      </c>
      <c r="B22" s="370"/>
      <c r="C22" s="371" t="s">
        <v>0</v>
      </c>
      <c r="D22" s="372"/>
      <c r="E22" s="330"/>
      <c r="F22" s="383"/>
      <c r="G22" s="406">
        <f t="shared" ref="G22:L22" si="2">SUM(G23:G26)</f>
        <v>465528.75</v>
      </c>
      <c r="H22" s="406">
        <f t="shared" si="2"/>
        <v>19531.599999999999</v>
      </c>
      <c r="I22" s="408">
        <f t="shared" si="2"/>
        <v>485060.35</v>
      </c>
      <c r="J22" s="408">
        <f t="shared" si="2"/>
        <v>440236.18</v>
      </c>
      <c r="K22" s="408">
        <f t="shared" si="2"/>
        <v>26613.13</v>
      </c>
      <c r="L22" s="408">
        <f t="shared" si="2"/>
        <v>466849.31</v>
      </c>
    </row>
    <row r="23" spans="1:12" s="134" customFormat="1" ht="14.25" customHeight="1">
      <c r="A23" s="126" t="s">
        <v>390</v>
      </c>
      <c r="B23" s="124"/>
      <c r="C23" s="128"/>
      <c r="D23" s="125" t="s">
        <v>391</v>
      </c>
      <c r="E23" s="138"/>
      <c r="F23" s="383"/>
      <c r="G23" s="406">
        <v>182602.21</v>
      </c>
      <c r="H23" s="408"/>
      <c r="I23" s="408">
        <f>SUM(G23+H23)</f>
        <v>182602.21</v>
      </c>
      <c r="J23" s="406">
        <v>159250.5</v>
      </c>
      <c r="K23" s="408"/>
      <c r="L23" s="408">
        <f>SUM(J23+K23)</f>
        <v>159250.5</v>
      </c>
    </row>
    <row r="24" spans="1:12" s="134" customFormat="1" ht="15" customHeight="1">
      <c r="A24" s="126" t="s">
        <v>392</v>
      </c>
      <c r="B24" s="124"/>
      <c r="C24" s="128"/>
      <c r="D24" s="125" t="s">
        <v>304</v>
      </c>
      <c r="E24" s="102"/>
      <c r="F24" s="384"/>
      <c r="G24" s="406">
        <v>273092.40000000002</v>
      </c>
      <c r="H24" s="409">
        <v>19531.599999999999</v>
      </c>
      <c r="I24" s="408">
        <f>SUM(G24+H24)</f>
        <v>292624</v>
      </c>
      <c r="J24" s="406">
        <v>274829.05</v>
      </c>
      <c r="K24" s="409">
        <v>26613.13</v>
      </c>
      <c r="L24" s="408">
        <f>SUM(J24+K24)</f>
        <v>301442.18</v>
      </c>
    </row>
    <row r="25" spans="1:12" s="134" customFormat="1" ht="24.75" customHeight="1">
      <c r="A25" s="126" t="s">
        <v>393</v>
      </c>
      <c r="B25" s="124"/>
      <c r="C25" s="128"/>
      <c r="D25" s="701" t="s">
        <v>394</v>
      </c>
      <c r="E25" s="707"/>
      <c r="F25" s="384"/>
      <c r="G25" s="406">
        <v>6160.11</v>
      </c>
      <c r="H25" s="408"/>
      <c r="I25" s="408">
        <f>SUM(G25+H25)</f>
        <v>6160.11</v>
      </c>
      <c r="J25" s="406">
        <v>5764.01</v>
      </c>
      <c r="K25" s="408"/>
      <c r="L25" s="408">
        <f t="shared" ref="L25:L32" si="3">SUM(J25+K25)</f>
        <v>5764.01</v>
      </c>
    </row>
    <row r="26" spans="1:12" s="134" customFormat="1" ht="12.75" customHeight="1">
      <c r="A26" s="126" t="s">
        <v>395</v>
      </c>
      <c r="B26" s="124"/>
      <c r="C26" s="125" t="s">
        <v>222</v>
      </c>
      <c r="D26" s="352"/>
      <c r="E26" s="353"/>
      <c r="F26" s="385"/>
      <c r="G26" s="406">
        <v>3674.03</v>
      </c>
      <c r="H26" s="410"/>
      <c r="I26" s="408">
        <f>SUM(G26+H26)</f>
        <v>3674.03</v>
      </c>
      <c r="J26" s="406">
        <v>392.62</v>
      </c>
      <c r="K26" s="410"/>
      <c r="L26" s="408">
        <f t="shared" si="3"/>
        <v>392.62</v>
      </c>
    </row>
    <row r="27" spans="1:12" s="134" customFormat="1" ht="12.75" customHeight="1">
      <c r="A27" s="126" t="s">
        <v>654</v>
      </c>
      <c r="B27" s="124"/>
      <c r="C27" s="128" t="s">
        <v>734</v>
      </c>
      <c r="D27" s="354"/>
      <c r="E27" s="353"/>
      <c r="F27" s="385"/>
      <c r="G27" s="406"/>
      <c r="H27" s="411"/>
      <c r="I27" s="408"/>
      <c r="J27" s="406"/>
      <c r="K27" s="411"/>
      <c r="L27" s="408"/>
    </row>
    <row r="28" spans="1:12" s="134" customFormat="1" ht="12.75" customHeight="1">
      <c r="A28" s="127" t="s">
        <v>714</v>
      </c>
      <c r="B28" s="124"/>
      <c r="C28" s="355" t="s">
        <v>396</v>
      </c>
      <c r="D28" s="356"/>
      <c r="E28" s="308"/>
      <c r="F28" s="385"/>
      <c r="G28" s="406"/>
      <c r="H28" s="406"/>
      <c r="I28" s="408"/>
      <c r="J28" s="406"/>
      <c r="K28" s="406"/>
      <c r="L28" s="408"/>
    </row>
    <row r="29" spans="1:12" s="134" customFormat="1" ht="14.25" customHeight="1">
      <c r="A29" s="126" t="s">
        <v>658</v>
      </c>
      <c r="B29" s="124"/>
      <c r="C29" s="371" t="s">
        <v>397</v>
      </c>
      <c r="D29" s="371"/>
      <c r="E29" s="138"/>
      <c r="F29" s="385"/>
      <c r="G29" s="406">
        <v>79300.789999999994</v>
      </c>
      <c r="H29" s="406"/>
      <c r="I29" s="408">
        <f>SUM(G29+H29)</f>
        <v>79300.789999999994</v>
      </c>
      <c r="J29" s="406">
        <v>70700.72</v>
      </c>
      <c r="K29" s="406"/>
      <c r="L29" s="408">
        <f t="shared" si="3"/>
        <v>70700.72</v>
      </c>
    </row>
    <row r="30" spans="1:12" s="134" customFormat="1" ht="12.75" customHeight="1">
      <c r="A30" s="126" t="s">
        <v>1</v>
      </c>
      <c r="B30" s="124"/>
      <c r="C30" s="371" t="s">
        <v>15</v>
      </c>
      <c r="D30" s="373"/>
      <c r="E30" s="211"/>
      <c r="F30" s="385"/>
      <c r="G30" s="406">
        <v>79367</v>
      </c>
      <c r="H30" s="406"/>
      <c r="I30" s="408">
        <f>SUM(G30+H30)</f>
        <v>79367</v>
      </c>
      <c r="J30" s="406">
        <v>73287.89</v>
      </c>
      <c r="K30" s="406"/>
      <c r="L30" s="408">
        <f t="shared" si="3"/>
        <v>73287.89</v>
      </c>
    </row>
    <row r="31" spans="1:12" s="134" customFormat="1" ht="12.75" customHeight="1">
      <c r="A31" s="126" t="s">
        <v>2</v>
      </c>
      <c r="B31" s="124"/>
      <c r="C31" s="371" t="s">
        <v>398</v>
      </c>
      <c r="D31" s="371"/>
      <c r="E31" s="138"/>
      <c r="F31" s="385"/>
      <c r="G31" s="406"/>
      <c r="H31" s="406"/>
      <c r="I31" s="406"/>
      <c r="J31" s="406"/>
      <c r="K31" s="406"/>
      <c r="L31" s="408"/>
    </row>
    <row r="32" spans="1:12" s="134" customFormat="1" ht="12.75" customHeight="1">
      <c r="A32" s="126" t="s">
        <v>3</v>
      </c>
      <c r="B32" s="124"/>
      <c r="C32" s="371" t="s">
        <v>399</v>
      </c>
      <c r="D32" s="371"/>
      <c r="E32" s="138"/>
      <c r="F32" s="385"/>
      <c r="G32" s="406">
        <v>3674.03</v>
      </c>
      <c r="H32" s="412"/>
      <c r="I32" s="408">
        <f>SUM(G32+H32)</f>
        <v>3674.03</v>
      </c>
      <c r="J32" s="406">
        <v>3125.12</v>
      </c>
      <c r="K32" s="412"/>
      <c r="L32" s="408">
        <f t="shared" si="3"/>
        <v>3125.12</v>
      </c>
    </row>
    <row r="33" spans="1:12" s="134" customFormat="1" ht="12.75" customHeight="1">
      <c r="A33" s="71" t="s">
        <v>617</v>
      </c>
      <c r="B33" s="131" t="s">
        <v>400</v>
      </c>
      <c r="C33" s="132"/>
      <c r="D33" s="132"/>
      <c r="E33" s="133"/>
      <c r="F33" s="385"/>
      <c r="G33" s="413">
        <f>SUM(G34+G35+G39)</f>
        <v>-310.79000000000002</v>
      </c>
      <c r="H33" s="406"/>
      <c r="I33" s="413">
        <f>SUM(I34+I35+I39)</f>
        <v>-310.79000000000002</v>
      </c>
      <c r="J33" s="413">
        <f>SUM(J34+J35+J39)</f>
        <v>0</v>
      </c>
      <c r="K33" s="413">
        <f>SUM(K34+K35+K39)</f>
        <v>0</v>
      </c>
      <c r="L33" s="413">
        <f>SUM(L34+L35+L39)</f>
        <v>0</v>
      </c>
    </row>
    <row r="34" spans="1:12" s="134" customFormat="1" ht="12.75" customHeight="1">
      <c r="A34" s="126" t="s">
        <v>260</v>
      </c>
      <c r="B34" s="124"/>
      <c r="C34" s="125" t="s">
        <v>401</v>
      </c>
      <c r="D34" s="125"/>
      <c r="E34" s="102"/>
      <c r="F34" s="384"/>
      <c r="G34" s="406"/>
      <c r="H34" s="406"/>
      <c r="I34" s="408">
        <f t="shared" ref="I34:I52" si="4">SUM(G34+H34)</f>
        <v>0</v>
      </c>
      <c r="J34" s="406"/>
      <c r="K34" s="406"/>
      <c r="L34" s="408">
        <f t="shared" ref="L34:L39" si="5">SUM(J34+K34)</f>
        <v>0</v>
      </c>
    </row>
    <row r="35" spans="1:12" s="134" customFormat="1" ht="15.75" customHeight="1">
      <c r="A35" s="126" t="s">
        <v>262</v>
      </c>
      <c r="B35" s="124"/>
      <c r="C35" s="125" t="s">
        <v>402</v>
      </c>
      <c r="D35" s="125"/>
      <c r="E35" s="102"/>
      <c r="F35" s="384"/>
      <c r="G35" s="406"/>
      <c r="H35" s="406"/>
      <c r="I35" s="408">
        <f t="shared" si="4"/>
        <v>0</v>
      </c>
      <c r="J35" s="406"/>
      <c r="K35" s="406"/>
      <c r="L35" s="408">
        <f t="shared" si="5"/>
        <v>0</v>
      </c>
    </row>
    <row r="36" spans="1:12" s="134" customFormat="1" ht="24.75" customHeight="1">
      <c r="A36" s="126" t="s">
        <v>403</v>
      </c>
      <c r="B36" s="124"/>
      <c r="C36" s="708" t="s">
        <v>404</v>
      </c>
      <c r="D36" s="709"/>
      <c r="E36" s="710"/>
      <c r="F36" s="384"/>
      <c r="G36" s="406"/>
      <c r="H36" s="406"/>
      <c r="I36" s="408">
        <f t="shared" si="4"/>
        <v>0</v>
      </c>
      <c r="J36" s="406"/>
      <c r="K36" s="406"/>
      <c r="L36" s="408">
        <f t="shared" si="5"/>
        <v>0</v>
      </c>
    </row>
    <row r="37" spans="1:12" s="134" customFormat="1" ht="12.75" customHeight="1">
      <c r="A37" s="126" t="s">
        <v>266</v>
      </c>
      <c r="B37" s="124"/>
      <c r="C37" s="128" t="s">
        <v>405</v>
      </c>
      <c r="D37" s="102"/>
      <c r="E37" s="138"/>
      <c r="F37" s="384"/>
      <c r="G37" s="406"/>
      <c r="H37" s="406"/>
      <c r="I37" s="408">
        <f t="shared" si="4"/>
        <v>0</v>
      </c>
      <c r="J37" s="406"/>
      <c r="K37" s="406"/>
      <c r="L37" s="408">
        <f t="shared" si="5"/>
        <v>0</v>
      </c>
    </row>
    <row r="38" spans="1:12" s="134" customFormat="1" ht="24.9" customHeight="1">
      <c r="A38" s="126" t="s">
        <v>4</v>
      </c>
      <c r="B38" s="124"/>
      <c r="C38" s="701" t="s">
        <v>406</v>
      </c>
      <c r="D38" s="702"/>
      <c r="E38" s="703"/>
      <c r="F38" s="384"/>
      <c r="G38" s="406"/>
      <c r="H38" s="406"/>
      <c r="I38" s="408">
        <f t="shared" si="4"/>
        <v>0</v>
      </c>
      <c r="J38" s="406"/>
      <c r="K38" s="406"/>
      <c r="L38" s="408">
        <f t="shared" si="5"/>
        <v>0</v>
      </c>
    </row>
    <row r="39" spans="1:12" s="134" customFormat="1" ht="12.75" customHeight="1">
      <c r="A39" s="126" t="s">
        <v>5</v>
      </c>
      <c r="B39" s="124"/>
      <c r="C39" s="125" t="s">
        <v>407</v>
      </c>
      <c r="D39" s="125"/>
      <c r="E39" s="102"/>
      <c r="F39" s="384"/>
      <c r="G39" s="406">
        <v>-310.79000000000002</v>
      </c>
      <c r="H39" s="406"/>
      <c r="I39" s="408">
        <f t="shared" si="4"/>
        <v>-310.79000000000002</v>
      </c>
      <c r="J39" s="406"/>
      <c r="K39" s="406"/>
      <c r="L39" s="408">
        <f t="shared" si="5"/>
        <v>0</v>
      </c>
    </row>
    <row r="40" spans="1:12" s="134" customFormat="1" ht="12.75" customHeight="1">
      <c r="A40" s="71" t="s">
        <v>619</v>
      </c>
      <c r="B40" s="131" t="s">
        <v>408</v>
      </c>
      <c r="C40" s="132"/>
      <c r="D40" s="132"/>
      <c r="E40" s="133"/>
      <c r="F40" s="385"/>
      <c r="G40" s="407">
        <f t="shared" ref="G40:L40" si="6">SUM(G41:G52)</f>
        <v>-627149.2300000001</v>
      </c>
      <c r="H40" s="413">
        <f t="shared" si="6"/>
        <v>-19531.599999999999</v>
      </c>
      <c r="I40" s="413">
        <f t="shared" si="6"/>
        <v>-646680.82999999996</v>
      </c>
      <c r="J40" s="413">
        <f t="shared" si="6"/>
        <v>-584079.41</v>
      </c>
      <c r="K40" s="413">
        <f t="shared" si="6"/>
        <v>-26613.13</v>
      </c>
      <c r="L40" s="413">
        <f t="shared" si="6"/>
        <v>-610692.54000000015</v>
      </c>
    </row>
    <row r="41" spans="1:12" s="134" customFormat="1" ht="19.5" customHeight="1">
      <c r="A41" s="126" t="s">
        <v>288</v>
      </c>
      <c r="B41" s="124"/>
      <c r="C41" s="128" t="s">
        <v>97</v>
      </c>
      <c r="D41" s="349"/>
      <c r="E41" s="349"/>
      <c r="F41" s="386"/>
      <c r="G41" s="406">
        <v>-421112</v>
      </c>
      <c r="H41" s="408"/>
      <c r="I41" s="408">
        <f t="shared" si="4"/>
        <v>-421112</v>
      </c>
      <c r="J41" s="406">
        <v>-396783.61</v>
      </c>
      <c r="K41" s="408"/>
      <c r="L41" s="408">
        <f t="shared" ref="L41:L52" si="7">SUM(J41+K41)</f>
        <v>-396783.61</v>
      </c>
    </row>
    <row r="42" spans="1:12" s="134" customFormat="1" ht="21" customHeight="1">
      <c r="A42" s="126" t="s">
        <v>290</v>
      </c>
      <c r="B42" s="124"/>
      <c r="C42" s="125" t="s">
        <v>98</v>
      </c>
      <c r="D42" s="102"/>
      <c r="E42" s="102"/>
      <c r="F42" s="386"/>
      <c r="G42" s="406">
        <v>-17924.400000000001</v>
      </c>
      <c r="H42" s="409">
        <v>-19531.599999999999</v>
      </c>
      <c r="I42" s="408">
        <f t="shared" si="4"/>
        <v>-37456</v>
      </c>
      <c r="J42" s="406">
        <v>-13502.78</v>
      </c>
      <c r="K42" s="409">
        <v>-26613.13</v>
      </c>
      <c r="L42" s="408">
        <f t="shared" si="7"/>
        <v>-40115.910000000003</v>
      </c>
    </row>
    <row r="43" spans="1:12" s="134" customFormat="1" ht="12.75" customHeight="1">
      <c r="A43" s="126" t="s">
        <v>292</v>
      </c>
      <c r="B43" s="124"/>
      <c r="C43" s="125" t="s">
        <v>118</v>
      </c>
      <c r="D43" s="102"/>
      <c r="E43" s="102"/>
      <c r="F43" s="386"/>
      <c r="G43" s="406"/>
      <c r="H43" s="411"/>
      <c r="I43" s="408">
        <f t="shared" si="4"/>
        <v>0</v>
      </c>
      <c r="J43" s="406"/>
      <c r="K43" s="411"/>
      <c r="L43" s="408">
        <f t="shared" si="7"/>
        <v>0</v>
      </c>
    </row>
    <row r="44" spans="1:12" s="134" customFormat="1" ht="12.75" customHeight="1">
      <c r="A44" s="126" t="s">
        <v>294</v>
      </c>
      <c r="B44" s="124"/>
      <c r="C44" s="125" t="s">
        <v>120</v>
      </c>
      <c r="D44" s="102"/>
      <c r="E44" s="102"/>
      <c r="F44" s="386"/>
      <c r="G44" s="406"/>
      <c r="H44" s="411"/>
      <c r="I44" s="408">
        <f t="shared" si="4"/>
        <v>0</v>
      </c>
      <c r="J44" s="406"/>
      <c r="K44" s="411"/>
      <c r="L44" s="408">
        <f t="shared" si="7"/>
        <v>0</v>
      </c>
    </row>
    <row r="45" spans="1:12" s="134" customFormat="1" ht="12.75" customHeight="1">
      <c r="A45" s="126" t="s">
        <v>296</v>
      </c>
      <c r="B45" s="124"/>
      <c r="C45" s="125" t="s">
        <v>122</v>
      </c>
      <c r="D45" s="102"/>
      <c r="E45" s="102"/>
      <c r="F45" s="385"/>
      <c r="G45" s="406">
        <v>-1298</v>
      </c>
      <c r="H45" s="406"/>
      <c r="I45" s="408">
        <f t="shared" si="4"/>
        <v>-1298</v>
      </c>
      <c r="J45" s="406">
        <v>-1062.9100000000001</v>
      </c>
      <c r="K45" s="406"/>
      <c r="L45" s="408">
        <f t="shared" si="7"/>
        <v>-1062.9100000000001</v>
      </c>
    </row>
    <row r="46" spans="1:12" s="134" customFormat="1" ht="12.75" customHeight="1">
      <c r="A46" s="126" t="s">
        <v>298</v>
      </c>
      <c r="B46" s="124"/>
      <c r="C46" s="128" t="s">
        <v>6</v>
      </c>
      <c r="D46" s="349"/>
      <c r="E46" s="349"/>
      <c r="F46" s="385"/>
      <c r="G46" s="406">
        <v>-10049</v>
      </c>
      <c r="H46" s="406"/>
      <c r="I46" s="408">
        <f t="shared" si="4"/>
        <v>-10049</v>
      </c>
      <c r="J46" s="406">
        <v>-7517.32</v>
      </c>
      <c r="K46" s="406"/>
      <c r="L46" s="408">
        <f t="shared" si="7"/>
        <v>-7517.32</v>
      </c>
    </row>
    <row r="47" spans="1:12" s="134" customFormat="1" ht="12.75" customHeight="1">
      <c r="A47" s="126" t="s">
        <v>409</v>
      </c>
      <c r="B47" s="124"/>
      <c r="C47" s="355" t="s">
        <v>125</v>
      </c>
      <c r="D47" s="138"/>
      <c r="E47" s="138"/>
      <c r="F47" s="385"/>
      <c r="G47" s="406">
        <v>-88625.69</v>
      </c>
      <c r="H47" s="406"/>
      <c r="I47" s="408">
        <f t="shared" si="4"/>
        <v>-88625.69</v>
      </c>
      <c r="J47" s="406">
        <v>-87808.82</v>
      </c>
      <c r="K47" s="406"/>
      <c r="L47" s="408">
        <f t="shared" si="7"/>
        <v>-87808.82</v>
      </c>
    </row>
    <row r="48" spans="1:12" s="134" customFormat="1" ht="12.75" customHeight="1">
      <c r="A48" s="126" t="s">
        <v>410</v>
      </c>
      <c r="B48" s="124"/>
      <c r="C48" s="355" t="s">
        <v>105</v>
      </c>
      <c r="D48" s="138"/>
      <c r="E48" s="138"/>
      <c r="F48" s="385"/>
      <c r="G48" s="406"/>
      <c r="H48" s="406"/>
      <c r="I48" s="408">
        <f t="shared" si="4"/>
        <v>0</v>
      </c>
      <c r="J48" s="406">
        <v>-57.92</v>
      </c>
      <c r="K48" s="406"/>
      <c r="L48" s="408">
        <f t="shared" si="7"/>
        <v>-57.92</v>
      </c>
    </row>
    <row r="49" spans="1:12" s="134" customFormat="1" ht="12.75" customHeight="1">
      <c r="A49" s="126" t="s">
        <v>411</v>
      </c>
      <c r="B49" s="124"/>
      <c r="C49" s="355" t="s">
        <v>7</v>
      </c>
      <c r="D49" s="138"/>
      <c r="E49" s="138"/>
      <c r="F49" s="385"/>
      <c r="G49" s="406"/>
      <c r="H49" s="406"/>
      <c r="I49" s="408">
        <f t="shared" si="4"/>
        <v>0</v>
      </c>
      <c r="J49" s="406"/>
      <c r="K49" s="406"/>
      <c r="L49" s="408">
        <f t="shared" si="7"/>
        <v>0</v>
      </c>
    </row>
    <row r="50" spans="1:12" s="134" customFormat="1" ht="15" customHeight="1">
      <c r="A50" s="126" t="s">
        <v>412</v>
      </c>
      <c r="B50" s="124"/>
      <c r="C50" s="355" t="s">
        <v>129</v>
      </c>
      <c r="D50" s="138"/>
      <c r="E50" s="138"/>
      <c r="F50" s="385"/>
      <c r="G50" s="406">
        <v>-9150.14</v>
      </c>
      <c r="H50" s="406"/>
      <c r="I50" s="408">
        <f t="shared" si="4"/>
        <v>-9150.14</v>
      </c>
      <c r="J50" s="406">
        <v>-6243</v>
      </c>
      <c r="K50" s="406"/>
      <c r="L50" s="408">
        <f t="shared" si="7"/>
        <v>-6243</v>
      </c>
    </row>
    <row r="51" spans="1:12" s="134" customFormat="1" ht="12.75" customHeight="1">
      <c r="A51" s="126" t="s">
        <v>413</v>
      </c>
      <c r="B51" s="124"/>
      <c r="C51" s="355" t="s">
        <v>8</v>
      </c>
      <c r="D51" s="138"/>
      <c r="E51" s="138"/>
      <c r="F51" s="385"/>
      <c r="G51" s="406"/>
      <c r="H51" s="406"/>
      <c r="I51" s="408">
        <f t="shared" si="4"/>
        <v>0</v>
      </c>
      <c r="J51" s="406"/>
      <c r="K51" s="406"/>
      <c r="L51" s="408">
        <f t="shared" si="7"/>
        <v>0</v>
      </c>
    </row>
    <row r="52" spans="1:12" s="134" customFormat="1" ht="12.75" customHeight="1">
      <c r="A52" s="126" t="s">
        <v>414</v>
      </c>
      <c r="B52" s="124"/>
      <c r="C52" s="355" t="s">
        <v>9</v>
      </c>
      <c r="D52" s="138"/>
      <c r="E52" s="138"/>
      <c r="F52" s="385"/>
      <c r="G52" s="406">
        <v>-78990</v>
      </c>
      <c r="H52" s="406"/>
      <c r="I52" s="408">
        <f t="shared" si="4"/>
        <v>-78990</v>
      </c>
      <c r="J52" s="406">
        <v>-71103.05</v>
      </c>
      <c r="K52" s="406"/>
      <c r="L52" s="408">
        <f t="shared" si="7"/>
        <v>-71103.05</v>
      </c>
    </row>
    <row r="53" spans="1:12" s="134" customFormat="1" ht="24.9" customHeight="1">
      <c r="A53" s="122" t="s">
        <v>623</v>
      </c>
      <c r="B53" s="704" t="s">
        <v>415</v>
      </c>
      <c r="C53" s="705"/>
      <c r="D53" s="702"/>
      <c r="E53" s="703"/>
      <c r="F53" s="384"/>
      <c r="G53" s="413">
        <f>SUM(G54:G67)</f>
        <v>-3349.5</v>
      </c>
      <c r="H53" s="413"/>
      <c r="I53" s="413">
        <f>SUM(G53+H53)</f>
        <v>-3349.5</v>
      </c>
      <c r="J53" s="413">
        <f>SUM(J54:J65)</f>
        <v>-2812.21</v>
      </c>
      <c r="K53" s="413">
        <f>SUM(K54:K65)</f>
        <v>0</v>
      </c>
      <c r="L53" s="413">
        <f>J53+K53</f>
        <v>-2812.21</v>
      </c>
    </row>
    <row r="54" spans="1:12" s="134" customFormat="1" ht="24.9" customHeight="1">
      <c r="A54" s="71" t="s">
        <v>615</v>
      </c>
      <c r="B54" s="706" t="s">
        <v>416</v>
      </c>
      <c r="C54" s="701"/>
      <c r="D54" s="701"/>
      <c r="E54" s="707"/>
      <c r="F54" s="385"/>
      <c r="G54" s="406">
        <v>-3349.5</v>
      </c>
      <c r="H54" s="406"/>
      <c r="I54" s="406">
        <f>SUM(G54+H54)</f>
        <v>-3349.5</v>
      </c>
      <c r="J54" s="406">
        <v>-2812.21</v>
      </c>
      <c r="K54" s="406"/>
      <c r="L54" s="406">
        <f>J54+K54</f>
        <v>-2812.21</v>
      </c>
    </row>
    <row r="55" spans="1:12" s="134" customFormat="1" ht="24.9" customHeight="1">
      <c r="A55" s="71" t="s">
        <v>617</v>
      </c>
      <c r="B55" s="706" t="s">
        <v>417</v>
      </c>
      <c r="C55" s="701"/>
      <c r="D55" s="701"/>
      <c r="E55" s="707"/>
      <c r="F55" s="385"/>
      <c r="G55" s="406"/>
      <c r="H55" s="406"/>
      <c r="I55" s="406"/>
      <c r="J55" s="406"/>
      <c r="K55" s="406"/>
      <c r="L55" s="406"/>
    </row>
    <row r="56" spans="1:12" s="134" customFormat="1" ht="12.75" customHeight="1">
      <c r="A56" s="71" t="s">
        <v>619</v>
      </c>
      <c r="B56" s="706" t="s">
        <v>418</v>
      </c>
      <c r="C56" s="701"/>
      <c r="D56" s="702"/>
      <c r="E56" s="703"/>
      <c r="F56" s="385"/>
      <c r="G56" s="406"/>
      <c r="H56" s="406"/>
      <c r="I56" s="406"/>
      <c r="J56" s="406"/>
      <c r="K56" s="406"/>
      <c r="L56" s="406"/>
    </row>
    <row r="57" spans="1:12" s="134" customFormat="1" ht="24.9" customHeight="1">
      <c r="A57" s="126" t="s">
        <v>288</v>
      </c>
      <c r="B57" s="124"/>
      <c r="C57" s="701" t="s">
        <v>419</v>
      </c>
      <c r="D57" s="702"/>
      <c r="E57" s="703"/>
      <c r="F57" s="385"/>
      <c r="G57" s="406"/>
      <c r="H57" s="406"/>
      <c r="I57" s="406"/>
      <c r="J57" s="406"/>
      <c r="K57" s="406"/>
      <c r="L57" s="406"/>
    </row>
    <row r="58" spans="1:12" s="134" customFormat="1" ht="24.9" customHeight="1">
      <c r="A58" s="127" t="s">
        <v>290</v>
      </c>
      <c r="B58" s="124"/>
      <c r="C58" s="701" t="s">
        <v>10</v>
      </c>
      <c r="D58" s="711"/>
      <c r="E58" s="712"/>
      <c r="F58" s="387"/>
      <c r="G58" s="414"/>
      <c r="H58" s="414"/>
      <c r="I58" s="414"/>
      <c r="J58" s="414"/>
      <c r="K58" s="414"/>
      <c r="L58" s="406"/>
    </row>
    <row r="59" spans="1:12" s="134" customFormat="1" ht="12.75" customHeight="1">
      <c r="A59" s="126" t="s">
        <v>292</v>
      </c>
      <c r="B59" s="124"/>
      <c r="C59" s="128" t="s">
        <v>420</v>
      </c>
      <c r="D59" s="125"/>
      <c r="E59" s="125"/>
      <c r="F59" s="386"/>
      <c r="G59" s="406"/>
      <c r="H59" s="406"/>
      <c r="I59" s="406"/>
      <c r="J59" s="406"/>
      <c r="K59" s="406"/>
      <c r="L59" s="406"/>
    </row>
    <row r="60" spans="1:12" s="134" customFormat="1" ht="12.75" customHeight="1">
      <c r="A60" s="71" t="s">
        <v>627</v>
      </c>
      <c r="B60" s="131" t="s">
        <v>421</v>
      </c>
      <c r="C60" s="132"/>
      <c r="D60" s="132"/>
      <c r="E60" s="133"/>
      <c r="F60" s="386"/>
      <c r="G60" s="406"/>
      <c r="H60" s="406"/>
      <c r="I60" s="406"/>
      <c r="J60" s="406"/>
      <c r="K60" s="406"/>
      <c r="L60" s="406"/>
    </row>
    <row r="61" spans="1:12" s="134" customFormat="1" ht="24.9" customHeight="1">
      <c r="A61" s="126" t="s">
        <v>335</v>
      </c>
      <c r="B61" s="124"/>
      <c r="C61" s="701" t="s">
        <v>419</v>
      </c>
      <c r="D61" s="702"/>
      <c r="E61" s="703"/>
      <c r="F61" s="388"/>
      <c r="G61" s="406"/>
      <c r="H61" s="406"/>
      <c r="I61" s="406"/>
      <c r="J61" s="406"/>
      <c r="K61" s="406"/>
      <c r="L61" s="406"/>
    </row>
    <row r="62" spans="1:12" s="134" customFormat="1" ht="24.9" customHeight="1">
      <c r="A62" s="126" t="s">
        <v>337</v>
      </c>
      <c r="B62" s="124"/>
      <c r="C62" s="701" t="s">
        <v>10</v>
      </c>
      <c r="D62" s="711"/>
      <c r="E62" s="712"/>
      <c r="F62" s="388"/>
      <c r="G62" s="406"/>
      <c r="H62" s="406"/>
      <c r="I62" s="406"/>
      <c r="J62" s="406"/>
      <c r="K62" s="406"/>
      <c r="L62" s="406"/>
    </row>
    <row r="63" spans="1:12" s="134" customFormat="1" ht="12.75" customHeight="1">
      <c r="A63" s="126" t="s">
        <v>422</v>
      </c>
      <c r="B63" s="124"/>
      <c r="C63" s="701" t="s">
        <v>420</v>
      </c>
      <c r="D63" s="711"/>
      <c r="E63" s="712"/>
      <c r="F63" s="388"/>
      <c r="G63" s="406"/>
      <c r="H63" s="406"/>
      <c r="I63" s="406"/>
      <c r="J63" s="406"/>
      <c r="K63" s="406"/>
      <c r="L63" s="406"/>
    </row>
    <row r="64" spans="1:12" s="134" customFormat="1" ht="24.9" customHeight="1">
      <c r="A64" s="71" t="s">
        <v>666</v>
      </c>
      <c r="B64" s="706" t="s">
        <v>735</v>
      </c>
      <c r="C64" s="701"/>
      <c r="D64" s="702"/>
      <c r="E64" s="703"/>
      <c r="F64" s="385"/>
      <c r="G64" s="406"/>
      <c r="H64" s="406"/>
      <c r="I64" s="406"/>
      <c r="J64" s="406"/>
      <c r="K64" s="406"/>
      <c r="L64" s="406"/>
    </row>
    <row r="65" spans="1:12" s="134" customFormat="1" ht="24.9" customHeight="1">
      <c r="A65" s="71" t="s">
        <v>668</v>
      </c>
      <c r="B65" s="706" t="s">
        <v>423</v>
      </c>
      <c r="C65" s="701"/>
      <c r="D65" s="711"/>
      <c r="E65" s="712"/>
      <c r="F65" s="386"/>
      <c r="G65" s="406"/>
      <c r="H65" s="406"/>
      <c r="I65" s="406"/>
      <c r="J65" s="406"/>
      <c r="K65" s="406"/>
      <c r="L65" s="406"/>
    </row>
    <row r="66" spans="1:12" s="134" customFormat="1" ht="24.9" customHeight="1">
      <c r="A66" s="71" t="s">
        <v>670</v>
      </c>
      <c r="B66" s="706" t="s">
        <v>736</v>
      </c>
      <c r="C66" s="701"/>
      <c r="D66" s="702"/>
      <c r="E66" s="703"/>
      <c r="F66" s="386"/>
      <c r="G66" s="406"/>
      <c r="H66" s="406"/>
      <c r="I66" s="406"/>
      <c r="J66" s="406"/>
      <c r="K66" s="406"/>
      <c r="L66" s="406"/>
    </row>
    <row r="67" spans="1:12" s="134" customFormat="1" ht="24.9" customHeight="1">
      <c r="A67" s="71" t="s">
        <v>672</v>
      </c>
      <c r="B67" s="706" t="s">
        <v>737</v>
      </c>
      <c r="C67" s="701"/>
      <c r="D67" s="702"/>
      <c r="E67" s="703"/>
      <c r="F67" s="386"/>
      <c r="G67" s="406"/>
      <c r="H67" s="406"/>
      <c r="I67" s="406"/>
      <c r="J67" s="406"/>
      <c r="K67" s="406"/>
      <c r="L67" s="406"/>
    </row>
    <row r="68" spans="1:12" s="134" customFormat="1" ht="18.75" customHeight="1">
      <c r="A68" s="122" t="s">
        <v>629</v>
      </c>
      <c r="B68" s="704" t="s">
        <v>424</v>
      </c>
      <c r="C68" s="705"/>
      <c r="D68" s="702"/>
      <c r="E68" s="703"/>
      <c r="F68" s="385"/>
      <c r="G68" s="413">
        <f>G69+G70+G72+G77+G78+G79</f>
        <v>2791</v>
      </c>
      <c r="H68" s="413">
        <v>0</v>
      </c>
      <c r="I68" s="413">
        <f>I69+I70+I72+I77+I78+I79</f>
        <v>2791</v>
      </c>
      <c r="J68" s="413">
        <f>J69+J70+J72+J77+J78+J79</f>
        <v>2461.77</v>
      </c>
      <c r="K68" s="413"/>
      <c r="L68" s="413">
        <f>J68+K68</f>
        <v>2461.77</v>
      </c>
    </row>
    <row r="69" spans="1:12" s="134" customFormat="1" ht="12.75" customHeight="1">
      <c r="A69" s="71" t="s">
        <v>615</v>
      </c>
      <c r="B69" s="129" t="s">
        <v>425</v>
      </c>
      <c r="C69" s="124"/>
      <c r="D69" s="124"/>
      <c r="E69" s="130"/>
      <c r="F69" s="385"/>
      <c r="G69" s="413"/>
      <c r="H69" s="406"/>
      <c r="I69" s="406"/>
      <c r="J69" s="413"/>
      <c r="K69" s="406"/>
      <c r="L69" s="406"/>
    </row>
    <row r="70" spans="1:12" s="134" customFormat="1" ht="12.75" customHeight="1">
      <c r="A70" s="71" t="s">
        <v>617</v>
      </c>
      <c r="B70" s="131" t="s">
        <v>738</v>
      </c>
      <c r="C70" s="374"/>
      <c r="D70" s="132"/>
      <c r="E70" s="133"/>
      <c r="F70" s="385"/>
      <c r="G70" s="406"/>
      <c r="H70" s="406"/>
      <c r="I70" s="406"/>
      <c r="J70" s="406"/>
      <c r="K70" s="406"/>
      <c r="L70" s="406"/>
    </row>
    <row r="71" spans="1:12" s="134" customFormat="1" ht="24.75" customHeight="1">
      <c r="A71" s="71" t="s">
        <v>619</v>
      </c>
      <c r="B71" s="706" t="s">
        <v>426</v>
      </c>
      <c r="C71" s="701"/>
      <c r="D71" s="702"/>
      <c r="E71" s="703"/>
      <c r="F71" s="385"/>
      <c r="G71" s="406"/>
      <c r="H71" s="406"/>
      <c r="I71" s="406"/>
      <c r="J71" s="406"/>
      <c r="K71" s="406"/>
      <c r="L71" s="406"/>
    </row>
    <row r="72" spans="1:12" s="134" customFormat="1" ht="24.75" customHeight="1">
      <c r="A72" s="71" t="s">
        <v>306</v>
      </c>
      <c r="B72" s="706" t="s">
        <v>11</v>
      </c>
      <c r="C72" s="713"/>
      <c r="D72" s="711"/>
      <c r="E72" s="712"/>
      <c r="F72" s="385"/>
      <c r="G72" s="406">
        <f>SUM(G73:G76)</f>
        <v>2791</v>
      </c>
      <c r="H72" s="406">
        <v>0</v>
      </c>
      <c r="I72" s="406">
        <f>SUM(I73:I76)</f>
        <v>2791</v>
      </c>
      <c r="J72" s="406">
        <f>SUM(J73:J76)</f>
        <v>2461.77</v>
      </c>
      <c r="K72" s="406"/>
      <c r="L72" s="406">
        <f>SUM(L73:L76)</f>
        <v>2461.77</v>
      </c>
    </row>
    <row r="73" spans="1:12" s="134" customFormat="1" ht="13.8">
      <c r="A73" s="126" t="s">
        <v>335</v>
      </c>
      <c r="B73" s="137"/>
      <c r="C73" s="375"/>
      <c r="D73" s="125" t="s">
        <v>391</v>
      </c>
      <c r="E73" s="102"/>
      <c r="F73" s="386"/>
      <c r="G73" s="406">
        <v>2791</v>
      </c>
      <c r="H73" s="406">
        <v>0</v>
      </c>
      <c r="I73" s="406">
        <v>2791</v>
      </c>
      <c r="J73" s="406">
        <v>2461.77</v>
      </c>
      <c r="K73" s="406"/>
      <c r="L73" s="406">
        <f>J73+K73</f>
        <v>2461.77</v>
      </c>
    </row>
    <row r="74" spans="1:12" s="134" customFormat="1" ht="12.75" customHeight="1">
      <c r="A74" s="126" t="s">
        <v>337</v>
      </c>
      <c r="B74" s="124"/>
      <c r="C74" s="376"/>
      <c r="D74" s="125" t="s">
        <v>304</v>
      </c>
      <c r="E74" s="102"/>
      <c r="F74" s="385"/>
      <c r="G74" s="406"/>
      <c r="H74" s="406"/>
      <c r="I74" s="406">
        <f>SUM(G74+H74)</f>
        <v>0</v>
      </c>
      <c r="J74" s="406"/>
      <c r="K74" s="406"/>
      <c r="L74" s="406">
        <f>J74+K74</f>
        <v>0</v>
      </c>
    </row>
    <row r="75" spans="1:12" s="134" customFormat="1" ht="24.9" customHeight="1">
      <c r="A75" s="126" t="s">
        <v>422</v>
      </c>
      <c r="B75" s="124"/>
      <c r="C75" s="128"/>
      <c r="D75" s="701" t="s">
        <v>12</v>
      </c>
      <c r="E75" s="707"/>
      <c r="F75" s="389"/>
      <c r="G75" s="406"/>
      <c r="H75" s="406"/>
      <c r="I75" s="406">
        <f>SUM(G75+H75)</f>
        <v>0</v>
      </c>
      <c r="J75" s="406"/>
      <c r="K75" s="406"/>
      <c r="L75" s="406">
        <f>J75+K75</f>
        <v>0</v>
      </c>
    </row>
    <row r="76" spans="1:12" s="134" customFormat="1" ht="12.75" customHeight="1">
      <c r="A76" s="126" t="s">
        <v>427</v>
      </c>
      <c r="B76" s="124"/>
      <c r="C76" s="128"/>
      <c r="D76" s="125" t="s">
        <v>13</v>
      </c>
      <c r="E76" s="138"/>
      <c r="F76" s="385"/>
      <c r="G76" s="406"/>
      <c r="H76" s="406"/>
      <c r="I76" s="406">
        <f>SUM(G76+H76)</f>
        <v>0</v>
      </c>
      <c r="J76" s="406"/>
      <c r="K76" s="406"/>
      <c r="L76" s="406">
        <f>J76+K76</f>
        <v>0</v>
      </c>
    </row>
    <row r="77" spans="1:12" s="134" customFormat="1" ht="27.75" customHeight="1">
      <c r="A77" s="126" t="s">
        <v>666</v>
      </c>
      <c r="B77" s="706" t="s">
        <v>428</v>
      </c>
      <c r="C77" s="713"/>
      <c r="D77" s="711"/>
      <c r="E77" s="712"/>
      <c r="F77" s="386"/>
      <c r="G77" s="406"/>
      <c r="H77" s="406"/>
      <c r="I77" s="406"/>
      <c r="J77" s="406"/>
      <c r="K77" s="406"/>
      <c r="L77" s="406"/>
    </row>
    <row r="78" spans="1:12" s="134" customFormat="1" ht="13.8">
      <c r="A78" s="126" t="s">
        <v>668</v>
      </c>
      <c r="B78" s="377" t="s">
        <v>429</v>
      </c>
      <c r="C78" s="371"/>
      <c r="D78" s="378"/>
      <c r="E78" s="330"/>
      <c r="F78" s="386"/>
      <c r="G78" s="406"/>
      <c r="H78" s="406"/>
      <c r="I78" s="406"/>
      <c r="J78" s="406"/>
      <c r="K78" s="406"/>
      <c r="L78" s="406"/>
    </row>
    <row r="79" spans="1:12" s="134" customFormat="1" ht="13.8">
      <c r="A79" s="126" t="s">
        <v>670</v>
      </c>
      <c r="B79" s="377" t="s">
        <v>430</v>
      </c>
      <c r="C79" s="371"/>
      <c r="D79" s="308"/>
      <c r="E79" s="211"/>
      <c r="F79" s="386"/>
      <c r="G79" s="406"/>
      <c r="H79" s="411" t="s">
        <v>14</v>
      </c>
      <c r="I79" s="406"/>
      <c r="J79" s="406"/>
      <c r="K79" s="411" t="s">
        <v>14</v>
      </c>
      <c r="L79" s="406"/>
    </row>
    <row r="80" spans="1:12" s="134" customFormat="1" ht="26.25" customHeight="1">
      <c r="A80" s="122" t="s">
        <v>631</v>
      </c>
      <c r="B80" s="714" t="s">
        <v>431</v>
      </c>
      <c r="C80" s="715"/>
      <c r="D80" s="715"/>
      <c r="E80" s="716"/>
      <c r="F80" s="389"/>
      <c r="G80" s="406"/>
      <c r="H80" s="406"/>
      <c r="I80" s="406"/>
      <c r="J80" s="406"/>
      <c r="K80" s="406"/>
      <c r="L80" s="406"/>
    </row>
    <row r="81" spans="1:12" s="134" customFormat="1" ht="24.9" customHeight="1">
      <c r="A81" s="122"/>
      <c r="B81" s="704" t="s">
        <v>432</v>
      </c>
      <c r="C81" s="719"/>
      <c r="D81" s="702"/>
      <c r="E81" s="703"/>
      <c r="F81" s="389"/>
      <c r="G81" s="406">
        <f>(G20+G53+G68)</f>
        <v>-147.95000000003256</v>
      </c>
      <c r="H81" s="406">
        <f>(H20+H53+H68)</f>
        <v>0</v>
      </c>
      <c r="I81" s="406">
        <f>SUM(I20+I53+I68)</f>
        <v>-147.94999999991614</v>
      </c>
      <c r="J81" s="406">
        <v>2920.06</v>
      </c>
      <c r="K81" s="406">
        <v>0</v>
      </c>
      <c r="L81" s="406">
        <f>J81+K81</f>
        <v>2920.06</v>
      </c>
    </row>
    <row r="82" spans="1:12" s="134" customFormat="1" ht="24.9" customHeight="1">
      <c r="A82" s="379"/>
      <c r="B82" s="704" t="s">
        <v>433</v>
      </c>
      <c r="C82" s="705"/>
      <c r="D82" s="702"/>
      <c r="E82" s="703"/>
      <c r="F82" s="385"/>
      <c r="G82" s="406">
        <v>7376.85</v>
      </c>
      <c r="H82" s="406"/>
      <c r="I82" s="406">
        <f>SUM(G82+H82)</f>
        <v>7376.85</v>
      </c>
      <c r="J82" s="406">
        <v>4456.78</v>
      </c>
      <c r="K82" s="406"/>
      <c r="L82" s="406">
        <f>J82+K82</f>
        <v>4456.78</v>
      </c>
    </row>
    <row r="83" spans="1:12" s="134" customFormat="1" ht="24.9" customHeight="1">
      <c r="A83" s="380"/>
      <c r="B83" s="720" t="s">
        <v>434</v>
      </c>
      <c r="C83" s="721"/>
      <c r="D83" s="722"/>
      <c r="E83" s="723"/>
      <c r="F83" s="385"/>
      <c r="G83" s="406">
        <v>7228.9</v>
      </c>
      <c r="H83" s="406"/>
      <c r="I83" s="406">
        <f>SUM(G83+H83)</f>
        <v>7228.9</v>
      </c>
      <c r="J83" s="406">
        <v>7376.85</v>
      </c>
      <c r="K83" s="406"/>
      <c r="L83" s="406">
        <f>J83+K83</f>
        <v>7376.85</v>
      </c>
    </row>
    <row r="84" spans="1:12" s="134" customFormat="1">
      <c r="A84" s="213"/>
      <c r="B84" s="135"/>
      <c r="C84" s="135"/>
      <c r="D84" s="135"/>
      <c r="E84" s="135"/>
      <c r="F84" s="135"/>
      <c r="G84" s="358"/>
      <c r="H84" s="358"/>
      <c r="I84" s="358"/>
      <c r="J84" s="358"/>
      <c r="K84" s="358"/>
    </row>
    <row r="85" spans="1:12" s="134" customFormat="1" ht="15.75" customHeight="1">
      <c r="A85" s="661" t="s">
        <v>804</v>
      </c>
      <c r="B85" s="661"/>
      <c r="C85" s="661"/>
      <c r="D85" s="661"/>
      <c r="E85" s="661"/>
      <c r="F85" s="661"/>
      <c r="G85" s="661"/>
      <c r="H85" s="158"/>
      <c r="I85" s="381"/>
      <c r="J85" s="630" t="s">
        <v>805</v>
      </c>
      <c r="K85" s="630"/>
    </row>
    <row r="86" spans="1:12" s="134" customFormat="1" ht="25.5" customHeight="1">
      <c r="A86" s="685" t="s">
        <v>243</v>
      </c>
      <c r="B86" s="685"/>
      <c r="C86" s="685"/>
      <c r="D86" s="685"/>
      <c r="E86" s="685"/>
      <c r="F86" s="685"/>
      <c r="G86" s="685"/>
      <c r="H86" s="347" t="s">
        <v>435</v>
      </c>
      <c r="I86" s="326"/>
      <c r="J86" s="685" t="s">
        <v>641</v>
      </c>
      <c r="K86" s="685"/>
    </row>
    <row r="87" spans="1:12" s="134" customFormat="1" ht="13.8">
      <c r="A87" s="717" t="s">
        <v>745</v>
      </c>
      <c r="B87" s="717"/>
      <c r="C87" s="717"/>
      <c r="D87" s="717"/>
      <c r="E87" s="717"/>
      <c r="F87" s="717"/>
      <c r="G87" s="717"/>
      <c r="J87" s="717" t="s">
        <v>746</v>
      </c>
      <c r="K87" s="717"/>
    </row>
    <row r="88" spans="1:12" s="134" customFormat="1">
      <c r="F88" s="358"/>
    </row>
    <row r="89" spans="1:12" s="134" customFormat="1">
      <c r="F89" s="358"/>
    </row>
    <row r="90" spans="1:12" s="134" customFormat="1">
      <c r="F90" s="358"/>
    </row>
    <row r="91" spans="1:12" s="134" customFormat="1">
      <c r="F91" s="358"/>
    </row>
    <row r="92" spans="1:12" s="134" customFormat="1">
      <c r="F92" s="358"/>
    </row>
    <row r="93" spans="1:12" s="134" customFormat="1">
      <c r="F93" s="358"/>
    </row>
    <row r="94" spans="1:12" s="134" customFormat="1">
      <c r="F94" s="358"/>
    </row>
    <row r="95" spans="1:12" s="134" customFormat="1">
      <c r="F95" s="358"/>
    </row>
    <row r="96" spans="1:12" s="134" customFormat="1">
      <c r="F96" s="358"/>
    </row>
    <row r="97" spans="6:6" s="134" customFormat="1">
      <c r="F97" s="358"/>
    </row>
    <row r="98" spans="6:6" s="134" customFormat="1">
      <c r="F98" s="358"/>
    </row>
    <row r="99" spans="6:6" s="134" customFormat="1">
      <c r="F99" s="358"/>
    </row>
    <row r="100" spans="6:6" s="134" customFormat="1">
      <c r="F100" s="358"/>
    </row>
    <row r="101" spans="6:6" s="134" customFormat="1">
      <c r="F101" s="358"/>
    </row>
    <row r="102" spans="6:6" s="134" customFormat="1">
      <c r="F102" s="358"/>
    </row>
    <row r="103" spans="6:6" s="134" customFormat="1">
      <c r="F103" s="358"/>
    </row>
    <row r="104" spans="6:6" s="134" customFormat="1">
      <c r="F104" s="358"/>
    </row>
    <row r="105" spans="6:6" s="134" customFormat="1">
      <c r="F105" s="358"/>
    </row>
    <row r="106" spans="6:6" s="134" customFormat="1">
      <c r="F106" s="358"/>
    </row>
    <row r="107" spans="6:6" s="134" customFormat="1">
      <c r="F107" s="358"/>
    </row>
    <row r="108" spans="6:6" s="134" customFormat="1">
      <c r="F108" s="358"/>
    </row>
    <row r="109" spans="6:6" s="134" customFormat="1">
      <c r="F109" s="358"/>
    </row>
    <row r="110" spans="6:6" s="134" customFormat="1">
      <c r="F110" s="358"/>
    </row>
  </sheetData>
  <mergeCells count="49">
    <mergeCell ref="A85:G85"/>
    <mergeCell ref="A87:G87"/>
    <mergeCell ref="J87:K87"/>
    <mergeCell ref="J86:K86"/>
    <mergeCell ref="G14:H14"/>
    <mergeCell ref="J85:K85"/>
    <mergeCell ref="B81:E81"/>
    <mergeCell ref="B82:E82"/>
    <mergeCell ref="B83:E83"/>
    <mergeCell ref="A86:G86"/>
    <mergeCell ref="B72:E72"/>
    <mergeCell ref="D75:E75"/>
    <mergeCell ref="B77:E77"/>
    <mergeCell ref="B80:E80"/>
    <mergeCell ref="B66:E66"/>
    <mergeCell ref="B67:E67"/>
    <mergeCell ref="B68:E68"/>
    <mergeCell ref="B71:E71"/>
    <mergeCell ref="C62:E62"/>
    <mergeCell ref="C63:E63"/>
    <mergeCell ref="B64:E64"/>
    <mergeCell ref="B65:E65"/>
    <mergeCell ref="B56:E56"/>
    <mergeCell ref="C57:E57"/>
    <mergeCell ref="C58:E58"/>
    <mergeCell ref="C61:E61"/>
    <mergeCell ref="C38:E38"/>
    <mergeCell ref="B53:E53"/>
    <mergeCell ref="B54:E54"/>
    <mergeCell ref="B55:E55"/>
    <mergeCell ref="B19:E19"/>
    <mergeCell ref="B20:E20"/>
    <mergeCell ref="D25:E25"/>
    <mergeCell ref="C36:E36"/>
    <mergeCell ref="F16:L16"/>
    <mergeCell ref="A17:A18"/>
    <mergeCell ref="B17:E18"/>
    <mergeCell ref="F17:F18"/>
    <mergeCell ref="G17:I17"/>
    <mergeCell ref="J17:L17"/>
    <mergeCell ref="A10:F10"/>
    <mergeCell ref="A11:L11"/>
    <mergeCell ref="A12:L12"/>
    <mergeCell ref="A15:L15"/>
    <mergeCell ref="A5:L5"/>
    <mergeCell ref="A7:L7"/>
    <mergeCell ref="A8:L8"/>
    <mergeCell ref="A9:L9"/>
    <mergeCell ref="A6:L6"/>
  </mergeCells>
  <phoneticPr fontId="6" type="noConversion"/>
  <pageMargins left="0.74803149606299213" right="0.74803149606299213" top="0.59055118110236227" bottom="0.39370078740157483" header="0.51181102362204722" footer="0"/>
  <pageSetup paperSize="9" scale="74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34"/>
    <pageSetUpPr fitToPage="1"/>
  </sheetPr>
  <dimension ref="A1:L39"/>
  <sheetViews>
    <sheetView topLeftCell="A22" workbookViewId="0">
      <selection activeCell="I34" sqref="I34"/>
    </sheetView>
  </sheetViews>
  <sheetFormatPr defaultColWidth="9.109375" defaultRowHeight="13.2"/>
  <cols>
    <col min="1" max="1" width="3.33203125" style="39" customWidth="1"/>
    <col min="2" max="2" width="26.109375" style="39" customWidth="1"/>
    <col min="3" max="3" width="6.88671875" style="39" customWidth="1"/>
    <col min="4" max="6" width="9.109375" style="39"/>
    <col min="7" max="7" width="10.109375" style="39" customWidth="1"/>
    <col min="8" max="8" width="10.6640625" style="39" bestFit="1" customWidth="1"/>
    <col min="9" max="9" width="10.5546875" style="39" customWidth="1"/>
    <col min="10" max="10" width="7.88671875" style="39" customWidth="1"/>
    <col min="11" max="16384" width="9.109375" style="39"/>
  </cols>
  <sheetData>
    <row r="1" spans="1:12">
      <c r="A1" s="74"/>
      <c r="B1" s="42"/>
      <c r="C1" s="42"/>
      <c r="D1" s="42"/>
      <c r="E1" s="42"/>
      <c r="F1" s="75" t="s">
        <v>223</v>
      </c>
      <c r="G1" s="42"/>
      <c r="H1" s="42"/>
      <c r="I1" s="42"/>
      <c r="J1" s="42"/>
    </row>
    <row r="2" spans="1:12">
      <c r="A2" s="42"/>
      <c r="B2" s="42"/>
      <c r="C2" s="111"/>
      <c r="D2" s="111"/>
      <c r="E2" s="42"/>
      <c r="F2" s="75" t="s">
        <v>733</v>
      </c>
      <c r="G2" s="42"/>
      <c r="H2" s="42"/>
      <c r="I2" s="42"/>
      <c r="J2" s="42"/>
    </row>
    <row r="3" spans="1:12" ht="7.5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2" ht="18.75" customHeight="1">
      <c r="A4" s="736" t="s">
        <v>743</v>
      </c>
      <c r="B4" s="736"/>
      <c r="C4" s="736"/>
      <c r="D4" s="736"/>
      <c r="E4" s="736"/>
      <c r="F4" s="736"/>
      <c r="G4" s="736"/>
      <c r="H4" s="736"/>
      <c r="I4" s="736"/>
      <c r="J4" s="736"/>
      <c r="K4" s="165"/>
      <c r="L4" s="165"/>
    </row>
    <row r="5" spans="1:12" ht="15" customHeight="1">
      <c r="A5" s="726" t="s">
        <v>606</v>
      </c>
      <c r="B5" s="726"/>
      <c r="C5" s="726"/>
      <c r="D5" s="726"/>
      <c r="E5" s="726"/>
      <c r="F5" s="726"/>
      <c r="G5" s="726"/>
      <c r="H5" s="726"/>
      <c r="I5" s="726"/>
      <c r="J5" s="726"/>
      <c r="K5" s="166"/>
      <c r="L5" s="166"/>
    </row>
    <row r="6" spans="1:12" ht="11.25" customHeight="1">
      <c r="A6" s="664" t="s">
        <v>742</v>
      </c>
      <c r="B6" s="664"/>
      <c r="C6" s="664"/>
      <c r="D6" s="664"/>
      <c r="E6" s="664"/>
      <c r="F6" s="664"/>
      <c r="G6" s="664"/>
      <c r="H6" s="664"/>
      <c r="I6" s="664"/>
      <c r="J6" s="664"/>
      <c r="K6" s="15"/>
      <c r="L6" s="15"/>
    </row>
    <row r="7" spans="1:12" ht="27.75" customHeight="1">
      <c r="A7" s="725" t="s">
        <v>224</v>
      </c>
      <c r="B7" s="725"/>
      <c r="C7" s="725"/>
      <c r="D7" s="725"/>
      <c r="E7" s="725"/>
      <c r="F7" s="725"/>
      <c r="G7" s="725"/>
      <c r="H7" s="725"/>
      <c r="I7" s="725"/>
      <c r="J7" s="725"/>
      <c r="K7" s="167"/>
      <c r="L7" s="167"/>
    </row>
    <row r="8" spans="1:12" ht="10.5" customHeight="1">
      <c r="A8" s="737"/>
      <c r="B8" s="737"/>
      <c r="C8" s="737"/>
      <c r="D8" s="737"/>
      <c r="E8" s="737"/>
      <c r="F8" s="737"/>
      <c r="G8" s="737"/>
      <c r="H8" s="737"/>
      <c r="I8" s="737"/>
      <c r="J8" s="737"/>
      <c r="K8" s="167"/>
      <c r="L8" s="167"/>
    </row>
    <row r="9" spans="1:12" ht="14.25" customHeight="1">
      <c r="A9" s="738" t="s">
        <v>225</v>
      </c>
      <c r="B9" s="738"/>
      <c r="C9" s="738"/>
      <c r="D9" s="738"/>
      <c r="E9" s="738"/>
      <c r="F9" s="738"/>
      <c r="G9" s="738"/>
      <c r="H9" s="738"/>
      <c r="I9" s="738"/>
      <c r="J9" s="738"/>
      <c r="K9" s="168"/>
      <c r="L9" s="168"/>
    </row>
    <row r="10" spans="1:12" ht="15.6">
      <c r="A10" s="728" t="s">
        <v>809</v>
      </c>
      <c r="B10" s="728"/>
      <c r="C10" s="728"/>
      <c r="D10" s="728"/>
      <c r="E10" s="728"/>
      <c r="F10" s="728"/>
      <c r="G10" s="728"/>
      <c r="H10" s="728"/>
      <c r="I10" s="728"/>
      <c r="J10" s="728"/>
      <c r="K10" s="165"/>
      <c r="L10" s="165"/>
    </row>
    <row r="11" spans="1:12" ht="15.6">
      <c r="A11" s="729" t="s">
        <v>810</v>
      </c>
      <c r="B11" s="729"/>
      <c r="C11" s="729"/>
      <c r="D11" s="729"/>
      <c r="E11" s="729"/>
      <c r="F11" s="729"/>
      <c r="G11" s="729"/>
      <c r="H11" s="729"/>
      <c r="I11" s="729"/>
      <c r="J11" s="729"/>
      <c r="K11" s="165"/>
      <c r="L11" s="165"/>
    </row>
    <row r="12" spans="1:12" ht="13.5" customHeight="1">
      <c r="A12" s="169"/>
      <c r="B12" s="169"/>
      <c r="C12" s="730" t="s">
        <v>608</v>
      </c>
      <c r="D12" s="730"/>
      <c r="E12" s="730"/>
      <c r="F12" s="169"/>
      <c r="G12" s="169"/>
      <c r="H12" s="169"/>
      <c r="I12" s="169"/>
      <c r="J12" s="169"/>
      <c r="K12" s="165"/>
      <c r="L12" s="165"/>
    </row>
    <row r="13" spans="1:12">
      <c r="A13" s="170"/>
      <c r="B13" s="170"/>
      <c r="C13" s="170"/>
      <c r="D13" s="170"/>
      <c r="E13" s="112" t="s">
        <v>226</v>
      </c>
      <c r="F13" s="76"/>
      <c r="G13" s="76"/>
      <c r="H13" s="76"/>
      <c r="I13" s="76"/>
      <c r="J13" s="76"/>
    </row>
    <row r="14" spans="1:12" ht="13.5" customHeight="1">
      <c r="A14" s="731" t="s">
        <v>609</v>
      </c>
      <c r="B14" s="733" t="s">
        <v>610</v>
      </c>
      <c r="C14" s="733" t="s">
        <v>227</v>
      </c>
      <c r="D14" s="733" t="s">
        <v>436</v>
      </c>
      <c r="E14" s="733"/>
      <c r="F14" s="733"/>
      <c r="G14" s="733"/>
      <c r="H14" s="733"/>
      <c r="I14" s="734" t="s">
        <v>22</v>
      </c>
      <c r="J14" s="733" t="s">
        <v>228</v>
      </c>
    </row>
    <row r="15" spans="1:12" ht="73.5" customHeight="1">
      <c r="A15" s="732"/>
      <c r="B15" s="733"/>
      <c r="C15" s="733"/>
      <c r="D15" s="29" t="s">
        <v>229</v>
      </c>
      <c r="E15" s="29" t="s">
        <v>230</v>
      </c>
      <c r="F15" s="29" t="s">
        <v>231</v>
      </c>
      <c r="G15" s="29" t="s">
        <v>232</v>
      </c>
      <c r="H15" s="29" t="s">
        <v>233</v>
      </c>
      <c r="I15" s="735"/>
      <c r="J15" s="733"/>
    </row>
    <row r="16" spans="1:12">
      <c r="A16" s="113">
        <v>1</v>
      </c>
      <c r="B16" s="114">
        <v>2</v>
      </c>
      <c r="C16" s="114">
        <v>3</v>
      </c>
      <c r="D16" s="113">
        <v>4</v>
      </c>
      <c r="E16" s="114">
        <v>5</v>
      </c>
      <c r="F16" s="113">
        <v>6</v>
      </c>
      <c r="G16" s="114">
        <v>7</v>
      </c>
      <c r="H16" s="113">
        <v>8</v>
      </c>
      <c r="I16" s="80">
        <v>9</v>
      </c>
      <c r="J16" s="115">
        <v>10</v>
      </c>
    </row>
    <row r="17" spans="1:10" ht="26.4">
      <c r="A17" s="29" t="s">
        <v>709</v>
      </c>
      <c r="B17" s="116" t="s">
        <v>748</v>
      </c>
      <c r="C17" s="117"/>
      <c r="D17" s="29"/>
      <c r="E17" s="16"/>
      <c r="F17" s="16"/>
      <c r="G17" s="29"/>
      <c r="H17" s="415">
        <v>14503.18</v>
      </c>
      <c r="I17" s="415">
        <v>14503.18</v>
      </c>
      <c r="J17" s="16"/>
    </row>
    <row r="18" spans="1:10" ht="39.6">
      <c r="A18" s="31" t="s">
        <v>724</v>
      </c>
      <c r="B18" s="32" t="s">
        <v>234</v>
      </c>
      <c r="C18" s="117"/>
      <c r="D18" s="118" t="s">
        <v>235</v>
      </c>
      <c r="E18" s="118"/>
      <c r="F18" s="118" t="s">
        <v>235</v>
      </c>
      <c r="G18" s="118" t="s">
        <v>235</v>
      </c>
      <c r="H18" s="118" t="s">
        <v>235</v>
      </c>
      <c r="I18" s="81"/>
      <c r="J18" s="118" t="s">
        <v>235</v>
      </c>
    </row>
    <row r="19" spans="1:10" ht="39.6">
      <c r="A19" s="31" t="s">
        <v>32</v>
      </c>
      <c r="B19" s="32" t="s">
        <v>236</v>
      </c>
      <c r="C19" s="117"/>
      <c r="D19" s="118" t="s">
        <v>235</v>
      </c>
      <c r="E19" s="118"/>
      <c r="F19" s="118" t="s">
        <v>235</v>
      </c>
      <c r="G19" s="118" t="s">
        <v>235</v>
      </c>
      <c r="H19" s="118" t="s">
        <v>235</v>
      </c>
      <c r="I19" s="81"/>
      <c r="J19" s="118" t="s">
        <v>235</v>
      </c>
    </row>
    <row r="20" spans="1:10" ht="26.4">
      <c r="A20" s="31" t="s">
        <v>40</v>
      </c>
      <c r="B20" s="32" t="s">
        <v>237</v>
      </c>
      <c r="C20" s="119"/>
      <c r="D20" s="118" t="s">
        <v>235</v>
      </c>
      <c r="E20" s="118"/>
      <c r="F20" s="118" t="s">
        <v>235</v>
      </c>
      <c r="G20" s="118" t="s">
        <v>235</v>
      </c>
      <c r="H20" s="120"/>
      <c r="I20" s="81"/>
      <c r="J20" s="118" t="s">
        <v>235</v>
      </c>
    </row>
    <row r="21" spans="1:10" ht="15.6">
      <c r="A21" s="31" t="s">
        <v>42</v>
      </c>
      <c r="B21" s="32" t="s">
        <v>238</v>
      </c>
      <c r="C21" s="119"/>
      <c r="D21" s="118" t="s">
        <v>235</v>
      </c>
      <c r="E21" s="118" t="s">
        <v>235</v>
      </c>
      <c r="F21" s="118"/>
      <c r="G21" s="118" t="s">
        <v>235</v>
      </c>
      <c r="H21" s="118">
        <v>0.02</v>
      </c>
      <c r="I21" s="281">
        <v>0.02</v>
      </c>
      <c r="J21" s="118" t="s">
        <v>235</v>
      </c>
    </row>
    <row r="22" spans="1:10" ht="15.6">
      <c r="A22" s="31" t="s">
        <v>44</v>
      </c>
      <c r="B22" s="32" t="s">
        <v>239</v>
      </c>
      <c r="C22" s="119"/>
      <c r="D22" s="118" t="s">
        <v>235</v>
      </c>
      <c r="E22" s="118" t="s">
        <v>235</v>
      </c>
      <c r="F22" s="118"/>
      <c r="G22" s="118" t="s">
        <v>235</v>
      </c>
      <c r="H22" s="118" t="s">
        <v>235</v>
      </c>
      <c r="I22" s="81"/>
      <c r="J22" s="118" t="s">
        <v>235</v>
      </c>
    </row>
    <row r="23" spans="1:10" ht="26.4">
      <c r="A23" s="31" t="s">
        <v>47</v>
      </c>
      <c r="B23" s="32" t="s">
        <v>240</v>
      </c>
      <c r="C23" s="119"/>
      <c r="D23" s="118"/>
      <c r="E23" s="118" t="s">
        <v>235</v>
      </c>
      <c r="F23" s="118" t="s">
        <v>235</v>
      </c>
      <c r="G23" s="118" t="s">
        <v>235</v>
      </c>
      <c r="H23" s="118" t="s">
        <v>235</v>
      </c>
      <c r="I23" s="81"/>
      <c r="J23" s="31"/>
    </row>
    <row r="24" spans="1:10" ht="26.4">
      <c r="A24" s="31" t="s">
        <v>49</v>
      </c>
      <c r="B24" s="32" t="s">
        <v>241</v>
      </c>
      <c r="C24" s="117"/>
      <c r="D24" s="118" t="s">
        <v>235</v>
      </c>
      <c r="E24" s="118" t="s">
        <v>235</v>
      </c>
      <c r="F24" s="118" t="s">
        <v>235</v>
      </c>
      <c r="G24" s="118"/>
      <c r="H24" s="398">
        <v>-16752.759999999998</v>
      </c>
      <c r="I24" s="398">
        <v>-16752.759999999998</v>
      </c>
      <c r="J24" s="31"/>
    </row>
    <row r="25" spans="1:10" ht="26.4">
      <c r="A25" s="29" t="s">
        <v>51</v>
      </c>
      <c r="B25" s="121" t="s">
        <v>797</v>
      </c>
      <c r="C25" s="117"/>
      <c r="D25" s="118"/>
      <c r="E25" s="31"/>
      <c r="F25" s="31"/>
      <c r="G25" s="118"/>
      <c r="H25" s="415">
        <v>-2249.56</v>
      </c>
      <c r="I25" s="415">
        <v>-2249.56</v>
      </c>
      <c r="J25" s="29"/>
    </row>
    <row r="26" spans="1:10" ht="39.6">
      <c r="A26" s="31" t="s">
        <v>56</v>
      </c>
      <c r="B26" s="32" t="s">
        <v>234</v>
      </c>
      <c r="C26" s="117"/>
      <c r="D26" s="118" t="s">
        <v>235</v>
      </c>
      <c r="E26" s="118"/>
      <c r="F26" s="118" t="s">
        <v>235</v>
      </c>
      <c r="G26" s="118" t="s">
        <v>235</v>
      </c>
      <c r="H26" s="118" t="s">
        <v>235</v>
      </c>
      <c r="I26" s="281"/>
      <c r="J26" s="118" t="s">
        <v>235</v>
      </c>
    </row>
    <row r="27" spans="1:10" ht="39.6">
      <c r="A27" s="31" t="s">
        <v>57</v>
      </c>
      <c r="B27" s="32" t="s">
        <v>236</v>
      </c>
      <c r="C27" s="117"/>
      <c r="D27" s="118" t="s">
        <v>235</v>
      </c>
      <c r="E27" s="118"/>
      <c r="F27" s="118" t="s">
        <v>235</v>
      </c>
      <c r="G27" s="118" t="s">
        <v>235</v>
      </c>
      <c r="H27" s="118" t="s">
        <v>235</v>
      </c>
      <c r="I27" s="281"/>
      <c r="J27" s="118" t="s">
        <v>235</v>
      </c>
    </row>
    <row r="28" spans="1:10" ht="26.4">
      <c r="A28" s="31" t="s">
        <v>59</v>
      </c>
      <c r="B28" s="32" t="s">
        <v>237</v>
      </c>
      <c r="C28" s="117"/>
      <c r="D28" s="118" t="s">
        <v>235</v>
      </c>
      <c r="E28" s="118"/>
      <c r="F28" s="118" t="s">
        <v>235</v>
      </c>
      <c r="G28" s="118" t="s">
        <v>235</v>
      </c>
      <c r="H28" s="120"/>
      <c r="I28" s="281"/>
      <c r="J28" s="118" t="s">
        <v>235</v>
      </c>
    </row>
    <row r="29" spans="1:10" ht="26.4">
      <c r="A29" s="31" t="s">
        <v>61</v>
      </c>
      <c r="B29" s="32" t="s">
        <v>238</v>
      </c>
      <c r="C29" s="117"/>
      <c r="D29" s="118" t="s">
        <v>235</v>
      </c>
      <c r="E29" s="118" t="s">
        <v>235</v>
      </c>
      <c r="F29" s="118"/>
      <c r="G29" s="118" t="s">
        <v>235</v>
      </c>
      <c r="H29" s="118" t="s">
        <v>235</v>
      </c>
      <c r="I29" s="281"/>
      <c r="J29" s="118" t="s">
        <v>235</v>
      </c>
    </row>
    <row r="30" spans="1:10" ht="26.4">
      <c r="A30" s="31" t="s">
        <v>63</v>
      </c>
      <c r="B30" s="32" t="s">
        <v>239</v>
      </c>
      <c r="C30" s="117"/>
      <c r="D30" s="118" t="s">
        <v>235</v>
      </c>
      <c r="E30" s="118" t="s">
        <v>235</v>
      </c>
      <c r="F30" s="118"/>
      <c r="G30" s="118" t="s">
        <v>235</v>
      </c>
      <c r="H30" s="118" t="s">
        <v>235</v>
      </c>
      <c r="I30" s="281"/>
      <c r="J30" s="118" t="s">
        <v>235</v>
      </c>
    </row>
    <row r="31" spans="1:10" ht="26.4">
      <c r="A31" s="31" t="s">
        <v>65</v>
      </c>
      <c r="B31" s="32" t="s">
        <v>242</v>
      </c>
      <c r="C31" s="117"/>
      <c r="D31" s="118"/>
      <c r="E31" s="118" t="s">
        <v>235</v>
      </c>
      <c r="F31" s="118" t="s">
        <v>235</v>
      </c>
      <c r="G31" s="118" t="s">
        <v>235</v>
      </c>
      <c r="H31" s="118" t="s">
        <v>235</v>
      </c>
      <c r="I31" s="281"/>
      <c r="J31" s="31"/>
    </row>
    <row r="32" spans="1:10" ht="26.4">
      <c r="A32" s="31" t="s">
        <v>67</v>
      </c>
      <c r="B32" s="32" t="s">
        <v>241</v>
      </c>
      <c r="C32" s="117"/>
      <c r="D32" s="118" t="s">
        <v>235</v>
      </c>
      <c r="E32" s="118" t="s">
        <v>235</v>
      </c>
      <c r="F32" s="118" t="s">
        <v>235</v>
      </c>
      <c r="G32" s="118"/>
      <c r="H32" s="154">
        <v>-22.35</v>
      </c>
      <c r="I32" s="154">
        <v>-22.35</v>
      </c>
      <c r="J32" s="31"/>
    </row>
    <row r="33" spans="1:11" ht="15.75" customHeight="1">
      <c r="A33" s="29" t="s">
        <v>72</v>
      </c>
      <c r="B33" s="121" t="s">
        <v>811</v>
      </c>
      <c r="C33" s="117"/>
      <c r="D33" s="16"/>
      <c r="E33" s="29"/>
      <c r="F33" s="29"/>
      <c r="G33" s="16"/>
      <c r="H33" s="415">
        <v>-2271.91</v>
      </c>
      <c r="I33" s="415">
        <v>-2271.92</v>
      </c>
      <c r="J33" s="29"/>
    </row>
    <row r="34" spans="1:11" ht="7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</row>
    <row r="35" spans="1:11" s="15" customFormat="1" ht="15.75" customHeight="1">
      <c r="A35" s="727" t="s">
        <v>804</v>
      </c>
      <c r="B35" s="727"/>
      <c r="C35" s="727"/>
      <c r="D35" s="727"/>
      <c r="E35" s="727"/>
      <c r="F35" s="727"/>
      <c r="G35" s="727"/>
      <c r="H35" s="381"/>
      <c r="I35" s="630" t="s">
        <v>805</v>
      </c>
      <c r="J35" s="630"/>
      <c r="K35" s="134"/>
    </row>
    <row r="36" spans="1:11" ht="30.75" customHeight="1">
      <c r="A36" s="725" t="s">
        <v>243</v>
      </c>
      <c r="B36" s="725"/>
      <c r="C36" s="725"/>
      <c r="D36" s="46"/>
      <c r="E36" s="726" t="s">
        <v>244</v>
      </c>
      <c r="F36" s="726"/>
      <c r="G36" s="42"/>
      <c r="H36" s="726" t="s">
        <v>641</v>
      </c>
      <c r="I36" s="726"/>
      <c r="J36" s="726"/>
    </row>
    <row r="37" spans="1:11">
      <c r="A37" s="724" t="s">
        <v>245</v>
      </c>
      <c r="B37" s="724"/>
      <c r="C37" s="42"/>
      <c r="D37" s="42"/>
      <c r="E37" s="42"/>
      <c r="F37" s="42"/>
      <c r="G37" s="42"/>
      <c r="H37" s="42"/>
      <c r="I37" s="42"/>
      <c r="J37" s="42"/>
    </row>
    <row r="39" spans="1:11" s="134" customFormat="1" ht="13.8">
      <c r="A39" s="21" t="s">
        <v>745</v>
      </c>
      <c r="B39" s="21"/>
      <c r="C39" s="21"/>
      <c r="D39" s="21"/>
      <c r="E39" s="21"/>
      <c r="F39" s="21"/>
      <c r="G39" s="21"/>
      <c r="I39" s="21" t="s">
        <v>746</v>
      </c>
      <c r="J39" s="21"/>
      <c r="K39" s="21"/>
    </row>
  </sheetData>
  <mergeCells count="21">
    <mergeCell ref="A4:J4"/>
    <mergeCell ref="A5:J5"/>
    <mergeCell ref="A6:J6"/>
    <mergeCell ref="A7:J7"/>
    <mergeCell ref="A8:J8"/>
    <mergeCell ref="A9:J9"/>
    <mergeCell ref="A10:J10"/>
    <mergeCell ref="A11:J11"/>
    <mergeCell ref="C12:E12"/>
    <mergeCell ref="A14:A15"/>
    <mergeCell ref="B14:B15"/>
    <mergeCell ref="C14:C15"/>
    <mergeCell ref="D14:H14"/>
    <mergeCell ref="I14:I15"/>
    <mergeCell ref="J14:J15"/>
    <mergeCell ref="A37:B37"/>
    <mergeCell ref="A36:C36"/>
    <mergeCell ref="E36:F36"/>
    <mergeCell ref="H36:J36"/>
    <mergeCell ref="A35:G35"/>
    <mergeCell ref="I35:J35"/>
  </mergeCells>
  <phoneticPr fontId="6" type="noConversion"/>
  <pageMargins left="0.74803149606299213" right="0.15748031496062992" top="0.59055118110236227" bottom="0.39370078740157483" header="0" footer="0"/>
  <pageSetup paperSize="9" scale="92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34"/>
  </sheetPr>
  <dimension ref="A1:L29"/>
  <sheetViews>
    <sheetView topLeftCell="A4" workbookViewId="0">
      <selection activeCell="H16" sqref="H16"/>
    </sheetView>
  </sheetViews>
  <sheetFormatPr defaultColWidth="9.109375" defaultRowHeight="13.2"/>
  <cols>
    <col min="1" max="1" width="8.6640625" style="23" customWidth="1"/>
    <col min="2" max="2" width="1.88671875" style="23" customWidth="1"/>
    <col min="3" max="3" width="52" style="23" customWidth="1"/>
    <col min="4" max="4" width="13.44140625" style="23" customWidth="1"/>
    <col min="5" max="5" width="13.33203125" style="23" customWidth="1"/>
    <col min="6" max="16384" width="9.109375" style="23"/>
  </cols>
  <sheetData>
    <row r="1" spans="1:12">
      <c r="D1" s="22"/>
    </row>
    <row r="2" spans="1:12">
      <c r="A2" s="45"/>
      <c r="B2" s="45"/>
      <c r="C2" s="45"/>
      <c r="E2" s="25" t="s">
        <v>705</v>
      </c>
    </row>
    <row r="3" spans="1:12">
      <c r="A3" s="45"/>
      <c r="B3" s="45"/>
      <c r="C3" s="26"/>
      <c r="D3" s="27" t="s">
        <v>706</v>
      </c>
      <c r="E3" s="27"/>
    </row>
    <row r="4" spans="1:12" ht="15.6">
      <c r="A4" s="686" t="s">
        <v>743</v>
      </c>
      <c r="B4" s="686"/>
      <c r="C4" s="686"/>
      <c r="D4" s="686"/>
      <c r="E4" s="686"/>
      <c r="F4" s="400"/>
      <c r="G4" s="400"/>
      <c r="H4" s="400"/>
      <c r="I4" s="400"/>
      <c r="J4" s="400"/>
      <c r="K4" s="400"/>
      <c r="L4" s="400"/>
    </row>
    <row r="5" spans="1:12" ht="33" customHeight="1">
      <c r="A5" s="746" t="s">
        <v>707</v>
      </c>
      <c r="B5" s="746"/>
      <c r="C5" s="746"/>
      <c r="D5" s="746"/>
      <c r="E5" s="746"/>
    </row>
    <row r="6" spans="1:12" ht="12.75" customHeight="1">
      <c r="A6" s="28"/>
      <c r="B6" s="28"/>
      <c r="C6" s="28"/>
      <c r="D6" s="28"/>
      <c r="E6" s="28"/>
    </row>
    <row r="7" spans="1:12" ht="15" customHeight="1">
      <c r="A7" s="746" t="s">
        <v>798</v>
      </c>
      <c r="B7" s="746"/>
      <c r="C7" s="746"/>
      <c r="D7" s="746"/>
      <c r="E7" s="746"/>
    </row>
    <row r="8" spans="1:12" ht="15.6">
      <c r="A8" s="45"/>
      <c r="B8" s="45"/>
      <c r="C8" s="163" t="s">
        <v>812</v>
      </c>
      <c r="D8" s="163"/>
      <c r="E8" s="163"/>
      <c r="F8" s="163"/>
      <c r="G8" s="163"/>
      <c r="H8" s="163"/>
      <c r="I8" s="163"/>
      <c r="J8" s="163"/>
      <c r="K8" s="163"/>
    </row>
    <row r="9" spans="1:12" ht="39.6">
      <c r="A9" s="29" t="s">
        <v>609</v>
      </c>
      <c r="B9" s="733" t="s">
        <v>708</v>
      </c>
      <c r="C9" s="747"/>
      <c r="D9" s="29" t="s">
        <v>611</v>
      </c>
      <c r="E9" s="29" t="s">
        <v>612</v>
      </c>
    </row>
    <row r="10" spans="1:12">
      <c r="A10" s="30">
        <v>1</v>
      </c>
      <c r="B10" s="748">
        <v>2</v>
      </c>
      <c r="C10" s="749"/>
      <c r="D10" s="30">
        <v>3</v>
      </c>
      <c r="E10" s="30">
        <v>4</v>
      </c>
    </row>
    <row r="11" spans="1:12" ht="15.6">
      <c r="A11" s="29" t="s">
        <v>709</v>
      </c>
      <c r="B11" s="739" t="s">
        <v>753</v>
      </c>
      <c r="C11" s="740"/>
      <c r="D11" s="397">
        <v>77993.73</v>
      </c>
      <c r="E11" s="397">
        <v>78179.98</v>
      </c>
    </row>
    <row r="12" spans="1:12" ht="15.6">
      <c r="A12" s="31" t="s">
        <v>710</v>
      </c>
      <c r="B12" s="33"/>
      <c r="C12" s="34" t="s">
        <v>711</v>
      </c>
      <c r="D12" s="399"/>
      <c r="E12" s="399"/>
    </row>
    <row r="13" spans="1:12" ht="15.6">
      <c r="A13" s="31" t="s">
        <v>712</v>
      </c>
      <c r="B13" s="33"/>
      <c r="C13" s="34" t="s">
        <v>713</v>
      </c>
      <c r="D13" s="399"/>
      <c r="E13" s="399"/>
    </row>
    <row r="14" spans="1:12" ht="15.6">
      <c r="A14" s="31" t="s">
        <v>714</v>
      </c>
      <c r="B14" s="35"/>
      <c r="C14" s="34" t="s">
        <v>715</v>
      </c>
      <c r="D14" s="399"/>
      <c r="E14" s="399"/>
    </row>
    <row r="15" spans="1:12" ht="15.6">
      <c r="A15" s="36" t="s">
        <v>716</v>
      </c>
      <c r="B15" s="277"/>
      <c r="C15" s="37" t="s">
        <v>717</v>
      </c>
      <c r="D15" s="399"/>
      <c r="E15" s="399"/>
    </row>
    <row r="16" spans="1:12" ht="26.4">
      <c r="A16" s="38" t="s">
        <v>718</v>
      </c>
      <c r="B16" s="277"/>
      <c r="C16" s="34" t="s">
        <v>719</v>
      </c>
      <c r="D16" s="399"/>
      <c r="E16" s="399"/>
    </row>
    <row r="17" spans="1:6" ht="15.6">
      <c r="A17" s="38" t="s">
        <v>720</v>
      </c>
      <c r="B17" s="277"/>
      <c r="C17" s="34" t="s">
        <v>721</v>
      </c>
      <c r="D17" s="399">
        <v>77993.73</v>
      </c>
      <c r="E17" s="399">
        <v>78179.98</v>
      </c>
    </row>
    <row r="18" spans="1:6" ht="15.6">
      <c r="A18" s="438" t="s">
        <v>749</v>
      </c>
      <c r="B18" s="277"/>
      <c r="C18" s="34" t="s">
        <v>750</v>
      </c>
      <c r="D18" s="399">
        <v>77993.73</v>
      </c>
      <c r="E18" s="399">
        <v>78179.98</v>
      </c>
    </row>
    <row r="19" spans="1:6" ht="15.6">
      <c r="A19" s="438" t="s">
        <v>751</v>
      </c>
      <c r="B19" s="277"/>
      <c r="C19" s="34" t="s">
        <v>752</v>
      </c>
      <c r="D19" s="399"/>
      <c r="E19" s="399"/>
    </row>
    <row r="20" spans="1:6" ht="15.6">
      <c r="A20" s="36" t="s">
        <v>722</v>
      </c>
      <c r="B20" s="277"/>
      <c r="C20" s="34" t="s">
        <v>723</v>
      </c>
      <c r="D20" s="399"/>
      <c r="E20" s="399"/>
    </row>
    <row r="21" spans="1:6" ht="15.6">
      <c r="A21" s="29" t="s">
        <v>724</v>
      </c>
      <c r="B21" s="741" t="s">
        <v>754</v>
      </c>
      <c r="C21" s="742"/>
      <c r="D21" s="397"/>
      <c r="E21" s="397"/>
    </row>
    <row r="22" spans="1:6" ht="15.6">
      <c r="A22" s="29" t="s">
        <v>32</v>
      </c>
      <c r="B22" s="440" t="s">
        <v>621</v>
      </c>
      <c r="C22" s="439"/>
      <c r="D22" s="397">
        <v>77993.73</v>
      </c>
      <c r="E22" s="397">
        <v>78179.98</v>
      </c>
    </row>
    <row r="23" spans="1:6" ht="12.9" customHeight="1">
      <c r="A23" s="39" t="s">
        <v>730</v>
      </c>
      <c r="B23" s="40"/>
      <c r="C23" s="40"/>
      <c r="D23" s="41"/>
      <c r="E23" s="41"/>
    </row>
    <row r="24" spans="1:6" ht="12.9" customHeight="1">
      <c r="A24" s="743" t="s">
        <v>731</v>
      </c>
      <c r="B24" s="744"/>
      <c r="C24" s="744"/>
      <c r="D24" s="744"/>
      <c r="E24" s="744"/>
    </row>
    <row r="25" spans="1:6" ht="12.9" customHeight="1">
      <c r="A25" s="327"/>
      <c r="B25" s="328"/>
      <c r="C25" s="331" t="s">
        <v>806</v>
      </c>
      <c r="D25" s="328"/>
      <c r="E25" s="328"/>
    </row>
    <row r="26" spans="1:6" ht="21" customHeight="1">
      <c r="A26" s="745"/>
      <c r="B26" s="745"/>
      <c r="C26" s="745"/>
      <c r="D26" s="745"/>
      <c r="E26" s="745"/>
    </row>
    <row r="27" spans="1:6" ht="13.8">
      <c r="C27" s="21" t="s">
        <v>745</v>
      </c>
      <c r="D27" s="21" t="s">
        <v>746</v>
      </c>
    </row>
    <row r="28" spans="1:6" ht="15.6">
      <c r="C28" s="15"/>
      <c r="D28" s="15"/>
      <c r="E28" s="15"/>
      <c r="F28" s="15"/>
    </row>
    <row r="29" spans="1:6" ht="15.6">
      <c r="C29" s="15"/>
      <c r="D29" s="15"/>
      <c r="E29" s="15"/>
      <c r="F29" s="15"/>
    </row>
  </sheetData>
  <mergeCells count="9">
    <mergeCell ref="A4:E4"/>
    <mergeCell ref="B11:C11"/>
    <mergeCell ref="B21:C21"/>
    <mergeCell ref="A24:E24"/>
    <mergeCell ref="A26:E26"/>
    <mergeCell ref="A5:E5"/>
    <mergeCell ref="A7:E7"/>
    <mergeCell ref="B9:C9"/>
    <mergeCell ref="B10:C10"/>
  </mergeCells>
  <phoneticPr fontId="6" type="noConversion"/>
  <pageMargins left="0.94488188976377963" right="0.15748031496062992" top="0.98425196850393704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34"/>
  </sheetPr>
  <dimension ref="A1:P42"/>
  <sheetViews>
    <sheetView topLeftCell="A10" workbookViewId="0">
      <selection activeCell="A41" sqref="A41:O41"/>
    </sheetView>
  </sheetViews>
  <sheetFormatPr defaultColWidth="9.109375" defaultRowHeight="13.2"/>
  <cols>
    <col min="1" max="1" width="6.109375" style="39" customWidth="1"/>
    <col min="2" max="2" width="5.6640625" style="39" customWidth="1"/>
    <col min="3" max="3" width="1.33203125" style="39" customWidth="1"/>
    <col min="4" max="4" width="34" style="39" customWidth="1"/>
    <col min="5" max="5" width="8.6640625" style="39" bestFit="1" customWidth="1"/>
    <col min="6" max="6" width="6.6640625" style="39" bestFit="1" customWidth="1"/>
    <col min="7" max="7" width="11.5546875" style="39" customWidth="1"/>
    <col min="8" max="8" width="10.33203125" style="39" customWidth="1"/>
    <col min="9" max="9" width="8.109375" style="39" bestFit="1" customWidth="1"/>
    <col min="10" max="10" width="8.5546875" style="39" customWidth="1"/>
    <col min="11" max="11" width="8.5546875" style="39" bestFit="1" customWidth="1"/>
    <col min="12" max="12" width="9.33203125" style="39" customWidth="1"/>
    <col min="13" max="13" width="11.109375" style="39" customWidth="1"/>
    <col min="14" max="14" width="7" style="39" customWidth="1"/>
    <col min="15" max="15" width="10.88671875" style="39" customWidth="1"/>
    <col min="16" max="16384" width="9.109375" style="39"/>
  </cols>
  <sheetData>
    <row r="1" spans="1:16" ht="11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7" t="s">
        <v>81</v>
      </c>
      <c r="M1" s="42"/>
      <c r="N1" s="77"/>
      <c r="O1" s="77"/>
      <c r="P1" s="278"/>
    </row>
    <row r="2" spans="1:16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 t="s">
        <v>747</v>
      </c>
      <c r="N2" s="77"/>
      <c r="O2" s="77"/>
      <c r="P2" s="278"/>
    </row>
    <row r="3" spans="1:16" ht="14.25" customHeight="1">
      <c r="A3" s="667" t="s">
        <v>743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</row>
    <row r="4" spans="1:16">
      <c r="A4" s="770" t="s">
        <v>82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</row>
    <row r="5" spans="1:16" s="302" customFormat="1" ht="13.8">
      <c r="A5" s="301"/>
      <c r="B5" s="332"/>
      <c r="C5" s="301"/>
      <c r="D5" s="333" t="s">
        <v>806</v>
      </c>
      <c r="E5" s="301"/>
      <c r="F5" s="301"/>
      <c r="G5" s="301" t="s">
        <v>813</v>
      </c>
      <c r="H5" s="301"/>
      <c r="I5" s="301"/>
      <c r="J5" s="301"/>
      <c r="K5" s="301"/>
      <c r="L5" s="301"/>
      <c r="M5" s="301"/>
      <c r="N5" s="301"/>
      <c r="O5" s="301"/>
    </row>
    <row r="6" spans="1:16">
      <c r="A6" s="750" t="s">
        <v>83</v>
      </c>
      <c r="B6" s="751" t="s">
        <v>84</v>
      </c>
      <c r="C6" s="752"/>
      <c r="D6" s="753"/>
      <c r="E6" s="757" t="s">
        <v>85</v>
      </c>
      <c r="F6" s="757"/>
      <c r="G6" s="757"/>
      <c r="H6" s="757"/>
      <c r="I6" s="757"/>
      <c r="J6" s="757"/>
      <c r="K6" s="757"/>
      <c r="L6" s="757"/>
      <c r="M6" s="757"/>
      <c r="N6" s="757"/>
      <c r="O6" s="758" t="s">
        <v>86</v>
      </c>
    </row>
    <row r="7" spans="1:16" ht="48.75" customHeight="1">
      <c r="A7" s="750"/>
      <c r="B7" s="754"/>
      <c r="C7" s="755"/>
      <c r="D7" s="756"/>
      <c r="E7" s="78" t="s">
        <v>87</v>
      </c>
      <c r="F7" s="79" t="s">
        <v>88</v>
      </c>
      <c r="G7" s="29" t="s">
        <v>89</v>
      </c>
      <c r="H7" s="79" t="s">
        <v>90</v>
      </c>
      <c r="I7" s="29" t="s">
        <v>91</v>
      </c>
      <c r="J7" s="29" t="s">
        <v>92</v>
      </c>
      <c r="K7" s="29" t="s">
        <v>93</v>
      </c>
      <c r="L7" s="29" t="s">
        <v>94</v>
      </c>
      <c r="M7" s="79" t="s">
        <v>95</v>
      </c>
      <c r="N7" s="29" t="s">
        <v>96</v>
      </c>
      <c r="O7" s="758"/>
    </row>
    <row r="8" spans="1:16">
      <c r="A8" s="80">
        <v>1</v>
      </c>
      <c r="B8" s="760">
        <v>2</v>
      </c>
      <c r="C8" s="760"/>
      <c r="D8" s="761"/>
      <c r="E8" s="80">
        <v>3</v>
      </c>
      <c r="F8" s="80">
        <v>4</v>
      </c>
      <c r="G8" s="80">
        <v>5</v>
      </c>
      <c r="H8" s="80">
        <v>6</v>
      </c>
      <c r="I8" s="80">
        <v>7</v>
      </c>
      <c r="J8" s="80">
        <v>8</v>
      </c>
      <c r="K8" s="80">
        <v>9</v>
      </c>
      <c r="L8" s="80">
        <v>10</v>
      </c>
      <c r="M8" s="80">
        <v>11</v>
      </c>
      <c r="N8" s="80">
        <v>12</v>
      </c>
      <c r="O8" s="80">
        <v>13</v>
      </c>
    </row>
    <row r="9" spans="1:16" ht="13.8">
      <c r="A9" s="282" t="s">
        <v>709</v>
      </c>
      <c r="B9" s="309" t="s">
        <v>624</v>
      </c>
      <c r="C9" s="307"/>
      <c r="D9" s="307"/>
      <c r="E9" s="81">
        <f t="shared" ref="E9:O9" si="0">SUM(E10:E25)</f>
        <v>0</v>
      </c>
      <c r="F9" s="81">
        <f t="shared" si="0"/>
        <v>0</v>
      </c>
      <c r="G9" s="81">
        <f t="shared" si="0"/>
        <v>0</v>
      </c>
      <c r="H9" s="81">
        <f t="shared" si="0"/>
        <v>0</v>
      </c>
      <c r="I9" s="81">
        <f t="shared" si="0"/>
        <v>0</v>
      </c>
      <c r="J9" s="81">
        <f t="shared" si="0"/>
        <v>0</v>
      </c>
      <c r="K9" s="81">
        <f t="shared" si="0"/>
        <v>0</v>
      </c>
      <c r="L9" s="81">
        <f t="shared" si="0"/>
        <v>0</v>
      </c>
      <c r="M9" s="416">
        <f t="shared" si="0"/>
        <v>-600250.02</v>
      </c>
      <c r="N9" s="417">
        <f t="shared" si="0"/>
        <v>0</v>
      </c>
      <c r="O9" s="416">
        <f t="shared" si="0"/>
        <v>-600250.02</v>
      </c>
    </row>
    <row r="10" spans="1:16" ht="14.25" customHeight="1">
      <c r="A10" s="283" t="s">
        <v>710</v>
      </c>
      <c r="B10" s="49"/>
      <c r="C10" s="310" t="s">
        <v>97</v>
      </c>
      <c r="D10" s="311"/>
      <c r="E10" s="81"/>
      <c r="F10" s="81"/>
      <c r="G10" s="81"/>
      <c r="H10" s="81"/>
      <c r="I10" s="81"/>
      <c r="J10" s="81"/>
      <c r="K10" s="81"/>
      <c r="L10" s="81"/>
      <c r="M10" s="417">
        <v>-421112</v>
      </c>
      <c r="N10" s="417"/>
      <c r="O10" s="417">
        <f>SUM(M10)</f>
        <v>-421112</v>
      </c>
    </row>
    <row r="11" spans="1:16" ht="13.8">
      <c r="A11" s="284" t="s">
        <v>712</v>
      </c>
      <c r="B11" s="312"/>
      <c r="C11" s="313" t="s">
        <v>663</v>
      </c>
      <c r="D11" s="314"/>
      <c r="E11" s="81"/>
      <c r="F11" s="81"/>
      <c r="G11" s="81"/>
      <c r="H11" s="81"/>
      <c r="I11" s="81"/>
      <c r="J11" s="81"/>
      <c r="K11" s="81"/>
      <c r="L11" s="81"/>
      <c r="M11" s="417">
        <v>-44454.81</v>
      </c>
      <c r="N11" s="417"/>
      <c r="O11" s="417">
        <f t="shared" ref="O11:O25" si="1">SUM(M11)</f>
        <v>-44454.81</v>
      </c>
    </row>
    <row r="12" spans="1:16" ht="12.75" customHeight="1">
      <c r="A12" s="285" t="s">
        <v>714</v>
      </c>
      <c r="B12" s="315"/>
      <c r="C12" s="316" t="s">
        <v>98</v>
      </c>
      <c r="D12" s="311"/>
      <c r="E12" s="81"/>
      <c r="F12" s="81"/>
      <c r="G12" s="81"/>
      <c r="H12" s="81"/>
      <c r="I12" s="81"/>
      <c r="J12" s="81"/>
      <c r="K12" s="81"/>
      <c r="L12" s="81"/>
      <c r="M12" s="417">
        <v>-28468.69</v>
      </c>
      <c r="N12" s="417"/>
      <c r="O12" s="417">
        <f t="shared" si="1"/>
        <v>-28468.69</v>
      </c>
    </row>
    <row r="13" spans="1:16" ht="12" customHeight="1">
      <c r="A13" s="286" t="s">
        <v>716</v>
      </c>
      <c r="B13" s="315"/>
      <c r="C13" s="316" t="s">
        <v>665</v>
      </c>
      <c r="D13" s="317"/>
      <c r="E13" s="81"/>
      <c r="F13" s="81"/>
      <c r="G13" s="81"/>
      <c r="H13" s="81"/>
      <c r="I13" s="81"/>
      <c r="J13" s="81"/>
      <c r="K13" s="81"/>
      <c r="L13" s="81"/>
      <c r="M13" s="417"/>
      <c r="N13" s="417"/>
      <c r="O13" s="417">
        <f t="shared" si="1"/>
        <v>0</v>
      </c>
    </row>
    <row r="14" spans="1:16" ht="11.25" customHeight="1">
      <c r="A14" s="286" t="s">
        <v>718</v>
      </c>
      <c r="B14" s="315"/>
      <c r="C14" s="316" t="s">
        <v>667</v>
      </c>
      <c r="D14" s="317"/>
      <c r="E14" s="81"/>
      <c r="F14" s="81"/>
      <c r="G14" s="81"/>
      <c r="H14" s="81"/>
      <c r="I14" s="81"/>
      <c r="J14" s="81"/>
      <c r="K14" s="81"/>
      <c r="L14" s="81"/>
      <c r="M14" s="417"/>
      <c r="N14" s="417"/>
      <c r="O14" s="417">
        <f t="shared" si="1"/>
        <v>0</v>
      </c>
    </row>
    <row r="15" spans="1:16" ht="13.5" customHeight="1">
      <c r="A15" s="286" t="s">
        <v>720</v>
      </c>
      <c r="B15" s="315"/>
      <c r="C15" s="316" t="s">
        <v>669</v>
      </c>
      <c r="D15" s="317"/>
      <c r="E15" s="81"/>
      <c r="F15" s="81"/>
      <c r="G15" s="81"/>
      <c r="H15" s="81"/>
      <c r="I15" s="81"/>
      <c r="J15" s="81"/>
      <c r="K15" s="81"/>
      <c r="L15" s="81"/>
      <c r="M15" s="417">
        <v>-1298</v>
      </c>
      <c r="N15" s="417"/>
      <c r="O15" s="417">
        <f t="shared" si="1"/>
        <v>-1298</v>
      </c>
    </row>
    <row r="16" spans="1:16" ht="12" customHeight="1">
      <c r="A16" s="286" t="s">
        <v>722</v>
      </c>
      <c r="B16" s="315"/>
      <c r="C16" s="316" t="s">
        <v>99</v>
      </c>
      <c r="D16" s="317"/>
      <c r="E16" s="81"/>
      <c r="F16" s="81"/>
      <c r="G16" s="81"/>
      <c r="H16" s="81"/>
      <c r="I16" s="81"/>
      <c r="J16" s="81"/>
      <c r="K16" s="81"/>
      <c r="L16" s="81"/>
      <c r="M16" s="417">
        <v>-10049</v>
      </c>
      <c r="N16" s="417"/>
      <c r="O16" s="417">
        <f t="shared" si="1"/>
        <v>-10049</v>
      </c>
    </row>
    <row r="17" spans="1:15" ht="11.25" customHeight="1">
      <c r="A17" s="286" t="s">
        <v>100</v>
      </c>
      <c r="B17" s="315"/>
      <c r="C17" s="316" t="s">
        <v>101</v>
      </c>
      <c r="D17" s="318"/>
      <c r="E17" s="81"/>
      <c r="F17" s="81"/>
      <c r="G17" s="81"/>
      <c r="H17" s="81"/>
      <c r="I17" s="81"/>
      <c r="J17" s="81"/>
      <c r="K17" s="81"/>
      <c r="L17" s="81"/>
      <c r="M17" s="417"/>
      <c r="N17" s="417"/>
      <c r="O17" s="417">
        <f t="shared" si="1"/>
        <v>0</v>
      </c>
    </row>
    <row r="18" spans="1:15" ht="13.8">
      <c r="A18" s="287" t="s">
        <v>102</v>
      </c>
      <c r="B18" s="315"/>
      <c r="C18" s="762" t="s">
        <v>103</v>
      </c>
      <c r="D18" s="763"/>
      <c r="E18" s="81"/>
      <c r="F18" s="81"/>
      <c r="G18" s="81"/>
      <c r="H18" s="81"/>
      <c r="I18" s="81"/>
      <c r="J18" s="81"/>
      <c r="K18" s="81"/>
      <c r="L18" s="81"/>
      <c r="M18" s="417">
        <v>-85717.38</v>
      </c>
      <c r="N18" s="417"/>
      <c r="O18" s="417">
        <f t="shared" si="1"/>
        <v>-85717.38</v>
      </c>
    </row>
    <row r="19" spans="1:15" ht="13.8">
      <c r="A19" s="284" t="s">
        <v>104</v>
      </c>
      <c r="B19" s="315"/>
      <c r="C19" s="316" t="s">
        <v>105</v>
      </c>
      <c r="D19" s="319"/>
      <c r="E19" s="81"/>
      <c r="F19" s="81"/>
      <c r="G19" s="81"/>
      <c r="H19" s="81"/>
      <c r="I19" s="81"/>
      <c r="J19" s="81"/>
      <c r="K19" s="81"/>
      <c r="L19" s="81"/>
      <c r="M19" s="417"/>
      <c r="N19" s="417"/>
      <c r="O19" s="417">
        <f t="shared" si="1"/>
        <v>0</v>
      </c>
    </row>
    <row r="20" spans="1:15" ht="13.8">
      <c r="A20" s="286" t="s">
        <v>106</v>
      </c>
      <c r="B20" s="315"/>
      <c r="C20" s="316" t="s">
        <v>107</v>
      </c>
      <c r="D20" s="319"/>
      <c r="E20" s="81"/>
      <c r="F20" s="81"/>
      <c r="G20" s="81"/>
      <c r="H20" s="81"/>
      <c r="I20" s="81"/>
      <c r="J20" s="81"/>
      <c r="K20" s="81"/>
      <c r="L20" s="81"/>
      <c r="M20" s="417"/>
      <c r="N20" s="417"/>
      <c r="O20" s="417">
        <f t="shared" si="1"/>
        <v>0</v>
      </c>
    </row>
    <row r="21" spans="1:15" ht="13.8">
      <c r="A21" s="286" t="s">
        <v>108</v>
      </c>
      <c r="B21" s="315"/>
      <c r="C21" s="316" t="s">
        <v>109</v>
      </c>
      <c r="D21" s="319"/>
      <c r="E21" s="81"/>
      <c r="F21" s="81"/>
      <c r="G21" s="81"/>
      <c r="H21" s="81"/>
      <c r="I21" s="81"/>
      <c r="J21" s="81"/>
      <c r="K21" s="81"/>
      <c r="L21" s="81"/>
      <c r="M21" s="417"/>
      <c r="N21" s="417"/>
      <c r="O21" s="417">
        <f t="shared" si="1"/>
        <v>0</v>
      </c>
    </row>
    <row r="22" spans="1:15" ht="13.8">
      <c r="A22" s="286" t="s">
        <v>110</v>
      </c>
      <c r="B22" s="315"/>
      <c r="C22" s="316" t="s">
        <v>111</v>
      </c>
      <c r="D22" s="319"/>
      <c r="E22" s="81"/>
      <c r="F22" s="81"/>
      <c r="G22" s="81"/>
      <c r="H22" s="81"/>
      <c r="I22" s="81"/>
      <c r="J22" s="81"/>
      <c r="K22" s="81"/>
      <c r="L22" s="81"/>
      <c r="M22" s="417">
        <v>-9150.14</v>
      </c>
      <c r="N22" s="417"/>
      <c r="O22" s="417">
        <f t="shared" si="1"/>
        <v>-9150.14</v>
      </c>
    </row>
    <row r="23" spans="1:15" ht="11.25" customHeight="1">
      <c r="A23" s="286" t="s">
        <v>112</v>
      </c>
      <c r="B23" s="315"/>
      <c r="C23" s="316" t="s">
        <v>628</v>
      </c>
      <c r="D23" s="617"/>
      <c r="E23" s="81"/>
      <c r="F23" s="81"/>
      <c r="G23" s="81"/>
      <c r="H23" s="81"/>
      <c r="I23" s="81"/>
      <c r="J23" s="81"/>
      <c r="K23" s="81"/>
      <c r="L23" s="81"/>
      <c r="M23" s="417"/>
      <c r="N23" s="417"/>
      <c r="O23" s="417">
        <f t="shared" si="1"/>
        <v>0</v>
      </c>
    </row>
    <row r="24" spans="1:15" ht="11.25" customHeight="1">
      <c r="A24" s="286" t="s">
        <v>799</v>
      </c>
      <c r="B24" s="315"/>
      <c r="C24" s="323"/>
      <c r="D24" s="314" t="s">
        <v>794</v>
      </c>
      <c r="E24" s="616"/>
      <c r="F24" s="81"/>
      <c r="G24" s="81"/>
      <c r="H24" s="81"/>
      <c r="I24" s="81"/>
      <c r="J24" s="81"/>
      <c r="K24" s="81"/>
      <c r="L24" s="81"/>
      <c r="M24" s="417"/>
      <c r="N24" s="417"/>
      <c r="O24" s="417">
        <f t="shared" si="1"/>
        <v>0</v>
      </c>
    </row>
    <row r="25" spans="1:15" ht="11.25" customHeight="1">
      <c r="A25" s="286" t="s">
        <v>800</v>
      </c>
      <c r="B25" s="315"/>
      <c r="C25" s="323"/>
      <c r="D25" s="34" t="s">
        <v>796</v>
      </c>
      <c r="E25" s="616"/>
      <c r="F25" s="81"/>
      <c r="G25" s="81"/>
      <c r="H25" s="81"/>
      <c r="I25" s="81"/>
      <c r="J25" s="81"/>
      <c r="K25" s="81"/>
      <c r="L25" s="81"/>
      <c r="M25" s="417"/>
      <c r="N25" s="417"/>
      <c r="O25" s="417">
        <f t="shared" si="1"/>
        <v>0</v>
      </c>
    </row>
    <row r="26" spans="1:15" ht="25.5" customHeight="1">
      <c r="A26" s="288" t="s">
        <v>724</v>
      </c>
      <c r="B26" s="764" t="s">
        <v>647</v>
      </c>
      <c r="C26" s="765"/>
      <c r="D26" s="766"/>
      <c r="E26" s="81"/>
      <c r="F26" s="81"/>
      <c r="G26" s="81"/>
      <c r="H26" s="81"/>
      <c r="I26" s="81"/>
      <c r="J26" s="81"/>
      <c r="K26" s="81"/>
      <c r="L26" s="81"/>
      <c r="M26" s="417"/>
      <c r="N26" s="417"/>
      <c r="O26" s="417"/>
    </row>
    <row r="27" spans="1:15" ht="13.8">
      <c r="A27" s="282" t="s">
        <v>32</v>
      </c>
      <c r="B27" s="767" t="s">
        <v>113</v>
      </c>
      <c r="C27" s="768"/>
      <c r="D27" s="769"/>
      <c r="E27" s="81">
        <f>SUM(E28)</f>
        <v>0</v>
      </c>
      <c r="F27" s="81">
        <f t="shared" ref="F27:O27" si="2">SUM(F28)</f>
        <v>0</v>
      </c>
      <c r="G27" s="81">
        <f t="shared" si="2"/>
        <v>0</v>
      </c>
      <c r="H27" s="81">
        <f t="shared" si="2"/>
        <v>0</v>
      </c>
      <c r="I27" s="81">
        <f t="shared" si="2"/>
        <v>0</v>
      </c>
      <c r="J27" s="81">
        <f t="shared" si="2"/>
        <v>0</v>
      </c>
      <c r="K27" s="81">
        <f t="shared" si="2"/>
        <v>0</v>
      </c>
      <c r="L27" s="81">
        <f t="shared" si="2"/>
        <v>0</v>
      </c>
      <c r="M27" s="416">
        <f t="shared" si="2"/>
        <v>-646680.82999999996</v>
      </c>
      <c r="N27" s="416">
        <f t="shared" si="2"/>
        <v>0</v>
      </c>
      <c r="O27" s="416">
        <f t="shared" si="2"/>
        <v>-646680.82999999996</v>
      </c>
    </row>
    <row r="28" spans="1:15" ht="13.8">
      <c r="A28" s="289" t="s">
        <v>34</v>
      </c>
      <c r="B28" s="320"/>
      <c r="C28" s="321" t="s">
        <v>114</v>
      </c>
      <c r="D28" s="34"/>
      <c r="E28" s="81">
        <f>SUM(E29:E40)</f>
        <v>0</v>
      </c>
      <c r="F28" s="81">
        <f t="shared" ref="F28:O28" si="3">SUM(F29:F40)</f>
        <v>0</v>
      </c>
      <c r="G28" s="81">
        <f t="shared" si="3"/>
        <v>0</v>
      </c>
      <c r="H28" s="81">
        <f t="shared" si="3"/>
        <v>0</v>
      </c>
      <c r="I28" s="81">
        <f t="shared" si="3"/>
        <v>0</v>
      </c>
      <c r="J28" s="81">
        <f t="shared" si="3"/>
        <v>0</v>
      </c>
      <c r="K28" s="81">
        <f t="shared" si="3"/>
        <v>0</v>
      </c>
      <c r="L28" s="81">
        <f t="shared" si="3"/>
        <v>0</v>
      </c>
      <c r="M28" s="416">
        <f>SUM(M29:M40)</f>
        <v>-646680.82999999996</v>
      </c>
      <c r="N28" s="416">
        <f t="shared" si="3"/>
        <v>0</v>
      </c>
      <c r="O28" s="416">
        <f t="shared" si="3"/>
        <v>-646680.82999999996</v>
      </c>
    </row>
    <row r="29" spans="1:15" ht="13.8">
      <c r="A29" s="290" t="s">
        <v>115</v>
      </c>
      <c r="B29" s="49"/>
      <c r="C29" s="50"/>
      <c r="D29" s="322" t="s">
        <v>97</v>
      </c>
      <c r="E29" s="81"/>
      <c r="F29" s="81"/>
      <c r="G29" s="81"/>
      <c r="H29" s="81"/>
      <c r="I29" s="81"/>
      <c r="J29" s="81"/>
      <c r="K29" s="81"/>
      <c r="L29" s="81"/>
      <c r="M29" s="417">
        <v>-421112</v>
      </c>
      <c r="N29" s="417"/>
      <c r="O29" s="417">
        <f>SUM(M29)</f>
        <v>-421112</v>
      </c>
    </row>
    <row r="30" spans="1:15" ht="13.8">
      <c r="A30" s="291" t="s">
        <v>116</v>
      </c>
      <c r="B30" s="315"/>
      <c r="C30" s="323"/>
      <c r="D30" s="322" t="s">
        <v>98</v>
      </c>
      <c r="E30" s="81"/>
      <c r="F30" s="81"/>
      <c r="G30" s="81"/>
      <c r="H30" s="81"/>
      <c r="I30" s="81"/>
      <c r="J30" s="81"/>
      <c r="K30" s="81"/>
      <c r="L30" s="81"/>
      <c r="M30" s="418">
        <v>-37456</v>
      </c>
      <c r="N30" s="417"/>
      <c r="O30" s="417">
        <f t="shared" ref="O30:O40" si="4">SUM(M30)</f>
        <v>-37456</v>
      </c>
    </row>
    <row r="31" spans="1:15" ht="13.8">
      <c r="A31" s="291" t="s">
        <v>117</v>
      </c>
      <c r="B31" s="315"/>
      <c r="C31" s="323"/>
      <c r="D31" s="322" t="s">
        <v>118</v>
      </c>
      <c r="E31" s="81"/>
      <c r="F31" s="81"/>
      <c r="G31" s="81"/>
      <c r="H31" s="81"/>
      <c r="I31" s="81"/>
      <c r="J31" s="81"/>
      <c r="K31" s="81"/>
      <c r="L31" s="81"/>
      <c r="M31" s="418"/>
      <c r="N31" s="417"/>
      <c r="O31" s="417">
        <f t="shared" si="4"/>
        <v>0</v>
      </c>
    </row>
    <row r="32" spans="1:15" ht="13.8">
      <c r="A32" s="291" t="s">
        <v>119</v>
      </c>
      <c r="B32" s="315"/>
      <c r="C32" s="323"/>
      <c r="D32" s="322" t="s">
        <v>120</v>
      </c>
      <c r="E32" s="81"/>
      <c r="F32" s="81"/>
      <c r="G32" s="81"/>
      <c r="H32" s="81"/>
      <c r="I32" s="81"/>
      <c r="J32" s="81"/>
      <c r="K32" s="81"/>
      <c r="L32" s="81"/>
      <c r="M32" s="418"/>
      <c r="N32" s="417"/>
      <c r="O32" s="417">
        <f t="shared" si="4"/>
        <v>0</v>
      </c>
    </row>
    <row r="33" spans="1:15" ht="13.8">
      <c r="A33" s="291" t="s">
        <v>121</v>
      </c>
      <c r="B33" s="315"/>
      <c r="C33" s="323"/>
      <c r="D33" s="322" t="s">
        <v>122</v>
      </c>
      <c r="E33" s="81"/>
      <c r="F33" s="81"/>
      <c r="G33" s="81"/>
      <c r="H33" s="81"/>
      <c r="I33" s="81"/>
      <c r="J33" s="81"/>
      <c r="K33" s="81"/>
      <c r="L33" s="81"/>
      <c r="M33" s="418">
        <v>-1298</v>
      </c>
      <c r="N33" s="417"/>
      <c r="O33" s="417">
        <f t="shared" si="4"/>
        <v>-1298</v>
      </c>
    </row>
    <row r="34" spans="1:15" ht="13.8">
      <c r="A34" s="291" t="s">
        <v>123</v>
      </c>
      <c r="B34" s="315"/>
      <c r="C34" s="323"/>
      <c r="D34" s="322" t="s">
        <v>99</v>
      </c>
      <c r="E34" s="81"/>
      <c r="F34" s="81"/>
      <c r="G34" s="81"/>
      <c r="H34" s="81"/>
      <c r="I34" s="81"/>
      <c r="J34" s="81"/>
      <c r="K34" s="81"/>
      <c r="L34" s="81"/>
      <c r="M34" s="418">
        <v>-10049</v>
      </c>
      <c r="N34" s="417"/>
      <c r="O34" s="417">
        <f t="shared" si="4"/>
        <v>-10049</v>
      </c>
    </row>
    <row r="35" spans="1:15" ht="13.8">
      <c r="A35" s="291" t="s">
        <v>124</v>
      </c>
      <c r="B35" s="315"/>
      <c r="C35" s="323"/>
      <c r="D35" s="322" t="s">
        <v>125</v>
      </c>
      <c r="E35" s="81"/>
      <c r="F35" s="81"/>
      <c r="G35" s="81"/>
      <c r="H35" s="81"/>
      <c r="I35" s="81"/>
      <c r="J35" s="81"/>
      <c r="K35" s="81"/>
      <c r="L35" s="81"/>
      <c r="M35" s="418">
        <v>-88625.69</v>
      </c>
      <c r="N35" s="417"/>
      <c r="O35" s="417">
        <f t="shared" si="4"/>
        <v>-88625.69</v>
      </c>
    </row>
    <row r="36" spans="1:15" ht="13.8">
      <c r="A36" s="291" t="s">
        <v>126</v>
      </c>
      <c r="B36" s="315"/>
      <c r="C36" s="323"/>
      <c r="D36" s="322" t="s">
        <v>105</v>
      </c>
      <c r="E36" s="81"/>
      <c r="F36" s="81"/>
      <c r="G36" s="81"/>
      <c r="H36" s="81"/>
      <c r="I36" s="81"/>
      <c r="J36" s="81"/>
      <c r="K36" s="81"/>
      <c r="L36" s="81"/>
      <c r="M36" s="418"/>
      <c r="N36" s="417"/>
      <c r="O36" s="417">
        <f t="shared" si="4"/>
        <v>0</v>
      </c>
    </row>
    <row r="37" spans="1:15" ht="12.75" customHeight="1">
      <c r="A37" s="291" t="s">
        <v>127</v>
      </c>
      <c r="B37" s="315"/>
      <c r="C37" s="323"/>
      <c r="D37" s="322" t="s">
        <v>107</v>
      </c>
      <c r="E37" s="81"/>
      <c r="F37" s="81"/>
      <c r="G37" s="81"/>
      <c r="H37" s="81"/>
      <c r="I37" s="81"/>
      <c r="J37" s="81"/>
      <c r="K37" s="81"/>
      <c r="L37" s="81"/>
      <c r="M37" s="418"/>
      <c r="N37" s="417"/>
      <c r="O37" s="417">
        <f t="shared" si="4"/>
        <v>0</v>
      </c>
    </row>
    <row r="38" spans="1:15" ht="13.8">
      <c r="A38" s="292" t="s">
        <v>128</v>
      </c>
      <c r="B38" s="315"/>
      <c r="C38" s="323"/>
      <c r="D38" s="322" t="s">
        <v>129</v>
      </c>
      <c r="E38" s="81"/>
      <c r="F38" s="81"/>
      <c r="G38" s="81"/>
      <c r="H38" s="81"/>
      <c r="I38" s="81"/>
      <c r="J38" s="81"/>
      <c r="K38" s="81"/>
      <c r="L38" s="81"/>
      <c r="M38" s="418">
        <v>-9150.14</v>
      </c>
      <c r="N38" s="417"/>
      <c r="O38" s="417">
        <f t="shared" si="4"/>
        <v>-9150.14</v>
      </c>
    </row>
    <row r="39" spans="1:15" ht="13.8">
      <c r="A39" s="284" t="s">
        <v>132</v>
      </c>
      <c r="B39" s="315"/>
      <c r="C39" s="323"/>
      <c r="D39" s="322" t="s">
        <v>133</v>
      </c>
      <c r="E39" s="81"/>
      <c r="F39" s="81"/>
      <c r="G39" s="81"/>
      <c r="H39" s="81"/>
      <c r="I39" s="81"/>
      <c r="J39" s="81"/>
      <c r="K39" s="81"/>
      <c r="L39" s="81"/>
      <c r="M39" s="418"/>
      <c r="N39" s="417"/>
      <c r="O39" s="417"/>
    </row>
    <row r="40" spans="1:15" ht="13.8">
      <c r="A40" s="284" t="s">
        <v>134</v>
      </c>
      <c r="B40" s="315"/>
      <c r="C40" s="323"/>
      <c r="D40" s="322" t="s">
        <v>135</v>
      </c>
      <c r="E40" s="81"/>
      <c r="F40" s="81"/>
      <c r="G40" s="81"/>
      <c r="H40" s="81"/>
      <c r="I40" s="81"/>
      <c r="J40" s="81"/>
      <c r="K40" s="81"/>
      <c r="L40" s="81"/>
      <c r="M40" s="417">
        <v>-78990</v>
      </c>
      <c r="N40" s="417"/>
      <c r="O40" s="417">
        <f t="shared" si="4"/>
        <v>-78990</v>
      </c>
    </row>
    <row r="41" spans="1:15">
      <c r="A41" s="759"/>
      <c r="B41" s="759"/>
      <c r="C41" s="759"/>
      <c r="D41" s="759"/>
      <c r="E41" s="759"/>
      <c r="F41" s="759"/>
      <c r="G41" s="759"/>
      <c r="H41" s="759"/>
      <c r="I41" s="759"/>
      <c r="J41" s="759"/>
      <c r="K41" s="759"/>
      <c r="L41" s="759"/>
      <c r="M41" s="759"/>
      <c r="N41" s="759"/>
      <c r="O41" s="759"/>
    </row>
    <row r="42" spans="1:15" ht="13.8">
      <c r="D42" s="21" t="s">
        <v>745</v>
      </c>
      <c r="E42" s="21"/>
      <c r="F42" s="23"/>
      <c r="K42" s="21" t="s">
        <v>746</v>
      </c>
    </row>
  </sheetData>
  <mergeCells count="11">
    <mergeCell ref="A4:O4"/>
    <mergeCell ref="A6:A7"/>
    <mergeCell ref="B6:D7"/>
    <mergeCell ref="E6:N6"/>
    <mergeCell ref="O6:O7"/>
    <mergeCell ref="A3:O3"/>
    <mergeCell ref="A41:O41"/>
    <mergeCell ref="B8:D8"/>
    <mergeCell ref="C18:D18"/>
    <mergeCell ref="B26:D26"/>
    <mergeCell ref="B27:D27"/>
  </mergeCells>
  <phoneticPr fontId="6" type="noConversion"/>
  <pageMargins left="0.55118110236220474" right="0.15748031496062992" top="0.78740157480314965" bottom="0.19685039370078741" header="0" footer="0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 enableFormatConditionsCalculation="0">
    <tabColor indexed="34"/>
  </sheetPr>
  <dimension ref="A1:J40"/>
  <sheetViews>
    <sheetView topLeftCell="A22" workbookViewId="0">
      <selection activeCell="L15" sqref="L15"/>
    </sheetView>
  </sheetViews>
  <sheetFormatPr defaultColWidth="9.109375" defaultRowHeight="13.2"/>
  <cols>
    <col min="1" max="1" width="6.44140625" style="83" bestFit="1" customWidth="1"/>
    <col min="2" max="2" width="30.5546875" style="83" bestFit="1" customWidth="1"/>
    <col min="3" max="3" width="13.44140625" style="83" customWidth="1"/>
    <col min="4" max="4" width="13.33203125" style="83" customWidth="1"/>
    <col min="5" max="5" width="15.33203125" style="83" customWidth="1"/>
    <col min="6" max="6" width="15.44140625" style="83" customWidth="1"/>
    <col min="7" max="7" width="9.109375" style="83"/>
    <col min="8" max="8" width="12.109375" style="83" bestFit="1" customWidth="1"/>
    <col min="9" max="9" width="11.44140625" style="83" customWidth="1"/>
    <col min="10" max="10" width="11.6640625" style="83" customWidth="1"/>
    <col min="11" max="16384" width="9.109375" style="83"/>
  </cols>
  <sheetData>
    <row r="1" spans="1:10">
      <c r="A1" s="82"/>
      <c r="B1" s="82"/>
      <c r="C1" s="82"/>
      <c r="D1" s="82"/>
      <c r="E1" s="82"/>
      <c r="F1" s="82"/>
      <c r="G1" s="82"/>
      <c r="H1" s="43"/>
      <c r="J1" s="82"/>
    </row>
    <row r="2" spans="1:10">
      <c r="A2" s="82"/>
      <c r="B2" s="82"/>
      <c r="C2" s="82"/>
      <c r="D2" s="82"/>
      <c r="E2" s="82"/>
      <c r="F2" s="82"/>
      <c r="G2" s="82"/>
      <c r="H2" s="42" t="s">
        <v>137</v>
      </c>
      <c r="I2" s="82"/>
      <c r="J2" s="82"/>
    </row>
    <row r="3" spans="1:10">
      <c r="A3" s="82"/>
      <c r="B3" s="82"/>
      <c r="C3" s="82"/>
      <c r="D3" s="82"/>
      <c r="E3" s="82"/>
      <c r="F3" s="82"/>
      <c r="G3" s="82"/>
      <c r="H3" s="42" t="s">
        <v>138</v>
      </c>
      <c r="I3" s="82"/>
      <c r="J3" s="82"/>
    </row>
    <row r="4" spans="1:10" ht="20.25" customHeight="1">
      <c r="A4" s="82"/>
      <c r="B4" s="667" t="s">
        <v>743</v>
      </c>
      <c r="C4" s="668"/>
      <c r="D4" s="668"/>
      <c r="E4" s="668"/>
      <c r="F4" s="668"/>
      <c r="G4" s="668"/>
      <c r="H4" s="668"/>
      <c r="I4" s="668"/>
      <c r="J4" s="668"/>
    </row>
    <row r="5" spans="1:10" ht="17.25" customHeight="1">
      <c r="A5" s="773" t="s">
        <v>139</v>
      </c>
      <c r="B5" s="774"/>
      <c r="C5" s="774"/>
      <c r="D5" s="774"/>
      <c r="E5" s="774"/>
      <c r="F5" s="774"/>
      <c r="G5" s="774"/>
      <c r="H5" s="774"/>
      <c r="I5" s="774"/>
      <c r="J5" s="774"/>
    </row>
    <row r="6" spans="1:10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ht="15.6">
      <c r="A7" s="728" t="s">
        <v>814</v>
      </c>
      <c r="B7" s="775"/>
      <c r="C7" s="775"/>
      <c r="D7" s="775"/>
      <c r="E7" s="775"/>
      <c r="F7" s="775"/>
      <c r="G7" s="775"/>
      <c r="H7" s="775"/>
      <c r="I7" s="775"/>
      <c r="J7" s="775"/>
    </row>
    <row r="8" spans="1:10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47.25" customHeight="1">
      <c r="A9" s="776" t="s">
        <v>609</v>
      </c>
      <c r="B9" s="771" t="s">
        <v>610</v>
      </c>
      <c r="C9" s="771" t="s">
        <v>140</v>
      </c>
      <c r="D9" s="771" t="s">
        <v>141</v>
      </c>
      <c r="E9" s="771" t="s">
        <v>142</v>
      </c>
      <c r="F9" s="771"/>
      <c r="G9" s="771" t="s">
        <v>143</v>
      </c>
      <c r="H9" s="771"/>
      <c r="I9" s="771" t="s">
        <v>144</v>
      </c>
      <c r="J9" s="771" t="s">
        <v>22</v>
      </c>
    </row>
    <row r="10" spans="1:10" ht="24">
      <c r="A10" s="777"/>
      <c r="B10" s="771"/>
      <c r="C10" s="771"/>
      <c r="D10" s="771"/>
      <c r="E10" s="85" t="s">
        <v>145</v>
      </c>
      <c r="F10" s="85" t="s">
        <v>146</v>
      </c>
      <c r="G10" s="85" t="s">
        <v>147</v>
      </c>
      <c r="H10" s="85" t="s">
        <v>148</v>
      </c>
      <c r="I10" s="771"/>
      <c r="J10" s="771"/>
    </row>
    <row r="11" spans="1:10">
      <c r="A11" s="86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6">
        <v>8</v>
      </c>
      <c r="I11" s="87">
        <v>9</v>
      </c>
      <c r="J11" s="87">
        <v>10</v>
      </c>
    </row>
    <row r="12" spans="1:10" ht="24">
      <c r="A12" s="84" t="s">
        <v>709</v>
      </c>
      <c r="B12" s="88" t="s">
        <v>149</v>
      </c>
      <c r="C12" s="89"/>
      <c r="D12" s="294">
        <v>1345.87</v>
      </c>
      <c r="E12" s="89"/>
      <c r="F12" s="89"/>
      <c r="G12" s="89"/>
      <c r="H12" s="89"/>
      <c r="I12" s="89"/>
      <c r="J12" s="294">
        <v>1345.87</v>
      </c>
    </row>
    <row r="13" spans="1:10" ht="24">
      <c r="A13" s="85" t="s">
        <v>724</v>
      </c>
      <c r="B13" s="90" t="s">
        <v>150</v>
      </c>
      <c r="C13" s="89">
        <f t="shared" ref="C13:J13" si="0">SUM(C14:C15)</f>
        <v>0</v>
      </c>
      <c r="D13" s="295">
        <f t="shared" si="0"/>
        <v>85621.01</v>
      </c>
      <c r="E13" s="89">
        <f t="shared" si="0"/>
        <v>0</v>
      </c>
      <c r="F13" s="89">
        <f t="shared" si="0"/>
        <v>0</v>
      </c>
      <c r="G13" s="89">
        <f t="shared" si="0"/>
        <v>0</v>
      </c>
      <c r="H13" s="89">
        <f t="shared" si="0"/>
        <v>0</v>
      </c>
      <c r="I13" s="89">
        <f t="shared" si="0"/>
        <v>0</v>
      </c>
      <c r="J13" s="295">
        <f t="shared" si="0"/>
        <v>85621.01</v>
      </c>
    </row>
    <row r="14" spans="1:10" ht="15.6">
      <c r="A14" s="85" t="s">
        <v>725</v>
      </c>
      <c r="B14" s="91" t="s">
        <v>151</v>
      </c>
      <c r="C14" s="89"/>
      <c r="D14" s="296">
        <v>84233.83</v>
      </c>
      <c r="E14" s="89"/>
      <c r="F14" s="89"/>
      <c r="G14" s="89"/>
      <c r="H14" s="89"/>
      <c r="I14" s="89"/>
      <c r="J14" s="296">
        <f>SUM(D14)</f>
        <v>84233.83</v>
      </c>
    </row>
    <row r="15" spans="1:10" ht="24">
      <c r="A15" s="85" t="s">
        <v>726</v>
      </c>
      <c r="B15" s="91" t="s">
        <v>152</v>
      </c>
      <c r="C15" s="89"/>
      <c r="D15" s="296">
        <v>1387.18</v>
      </c>
      <c r="E15" s="89"/>
      <c r="F15" s="89"/>
      <c r="G15" s="89"/>
      <c r="H15" s="89"/>
      <c r="I15" s="89"/>
      <c r="J15" s="296">
        <f>SUM(D15)</f>
        <v>1387.18</v>
      </c>
    </row>
    <row r="16" spans="1:10" ht="24">
      <c r="A16" s="85" t="s">
        <v>32</v>
      </c>
      <c r="B16" s="90" t="s">
        <v>153</v>
      </c>
      <c r="C16" s="89">
        <f t="shared" ref="C16:J16" si="1">SUM(C17:C20)</f>
        <v>0</v>
      </c>
      <c r="D16" s="296">
        <f t="shared" si="1"/>
        <v>-85717.38</v>
      </c>
      <c r="E16" s="89">
        <f t="shared" si="1"/>
        <v>0</v>
      </c>
      <c r="F16" s="89">
        <f t="shared" si="1"/>
        <v>0</v>
      </c>
      <c r="G16" s="89">
        <f t="shared" si="1"/>
        <v>0</v>
      </c>
      <c r="H16" s="89">
        <f t="shared" si="1"/>
        <v>0</v>
      </c>
      <c r="I16" s="89">
        <f t="shared" si="1"/>
        <v>0</v>
      </c>
      <c r="J16" s="295">
        <f t="shared" si="1"/>
        <v>-85717.38</v>
      </c>
    </row>
    <row r="17" spans="1:10" ht="15.6">
      <c r="A17" s="85" t="s">
        <v>34</v>
      </c>
      <c r="B17" s="91" t="s">
        <v>154</v>
      </c>
      <c r="C17" s="92"/>
      <c r="D17" s="297"/>
      <c r="E17" s="92"/>
      <c r="F17" s="92"/>
      <c r="G17" s="92"/>
      <c r="H17" s="92"/>
      <c r="I17" s="92"/>
      <c r="J17" s="297"/>
    </row>
    <row r="18" spans="1:10" ht="15.6">
      <c r="A18" s="85" t="s">
        <v>36</v>
      </c>
      <c r="B18" s="91" t="s">
        <v>155</v>
      </c>
      <c r="C18" s="92"/>
      <c r="D18" s="297"/>
      <c r="E18" s="92"/>
      <c r="F18" s="92"/>
      <c r="G18" s="92"/>
      <c r="H18" s="92"/>
      <c r="I18" s="92"/>
      <c r="J18" s="297"/>
    </row>
    <row r="19" spans="1:10" ht="15.6">
      <c r="A19" s="85" t="s">
        <v>38</v>
      </c>
      <c r="B19" s="91" t="s">
        <v>156</v>
      </c>
      <c r="C19" s="92"/>
      <c r="D19" s="296">
        <v>-85717.38</v>
      </c>
      <c r="E19" s="92"/>
      <c r="F19" s="92"/>
      <c r="G19" s="92"/>
      <c r="H19" s="92"/>
      <c r="I19" s="92"/>
      <c r="J19" s="296">
        <f>SUM(D19)</f>
        <v>-85717.38</v>
      </c>
    </row>
    <row r="20" spans="1:10" ht="15.6">
      <c r="A20" s="85" t="s">
        <v>157</v>
      </c>
      <c r="B20" s="91" t="s">
        <v>158</v>
      </c>
      <c r="C20" s="92"/>
      <c r="D20" s="297"/>
      <c r="E20" s="92"/>
      <c r="F20" s="92"/>
      <c r="G20" s="92"/>
      <c r="H20" s="92"/>
      <c r="I20" s="92"/>
      <c r="J20" s="350"/>
    </row>
    <row r="21" spans="1:10" ht="15.6">
      <c r="A21" s="85" t="s">
        <v>40</v>
      </c>
      <c r="B21" s="90" t="s">
        <v>41</v>
      </c>
      <c r="C21" s="93"/>
      <c r="D21" s="298"/>
      <c r="E21" s="93"/>
      <c r="F21" s="93"/>
      <c r="G21" s="93"/>
      <c r="H21" s="93"/>
      <c r="I21" s="93"/>
      <c r="J21" s="298"/>
    </row>
    <row r="22" spans="1:10" ht="24" customHeight="1">
      <c r="A22" s="84" t="s">
        <v>42</v>
      </c>
      <c r="B22" s="94" t="s">
        <v>159</v>
      </c>
      <c r="C22" s="293">
        <f>SUM(C12,C13,C16,C21)</f>
        <v>0</v>
      </c>
      <c r="D22" s="299">
        <f>SUM(D12+D13+D16)</f>
        <v>1249.4999999999854</v>
      </c>
      <c r="E22" s="293">
        <f>SUM(E12,E13,E16,E21)</f>
        <v>0</v>
      </c>
      <c r="F22" s="293">
        <f>SUM(F12,F13,F16,F21)</f>
        <v>0</v>
      </c>
      <c r="G22" s="293">
        <f>SUM(G12,G13,G16,G21)</f>
        <v>0</v>
      </c>
      <c r="H22" s="293">
        <f>SUM(H12,H13,H16,H21)</f>
        <v>0</v>
      </c>
      <c r="I22" s="293">
        <f>SUM(I12,I13,I16,I21)</f>
        <v>0</v>
      </c>
      <c r="J22" s="299">
        <f>SUM(J12+J13+J16)</f>
        <v>1249.4999999999854</v>
      </c>
    </row>
    <row r="23" spans="1:10" ht="24">
      <c r="A23" s="85" t="s">
        <v>44</v>
      </c>
      <c r="B23" s="95" t="s">
        <v>160</v>
      </c>
      <c r="C23" s="93"/>
      <c r="D23" s="298"/>
      <c r="E23" s="93"/>
      <c r="F23" s="93"/>
      <c r="G23" s="93"/>
      <c r="H23" s="93"/>
      <c r="I23" s="93"/>
      <c r="J23" s="93"/>
    </row>
    <row r="24" spans="1:10" ht="36">
      <c r="A24" s="85" t="s">
        <v>47</v>
      </c>
      <c r="B24" s="95" t="s">
        <v>161</v>
      </c>
      <c r="C24" s="93"/>
      <c r="D24" s="298"/>
      <c r="E24" s="93"/>
      <c r="F24" s="93"/>
      <c r="G24" s="93"/>
      <c r="H24" s="93"/>
      <c r="I24" s="93"/>
      <c r="J24" s="93"/>
    </row>
    <row r="25" spans="1:10" ht="24">
      <c r="A25" s="85" t="s">
        <v>49</v>
      </c>
      <c r="B25" s="96" t="s">
        <v>162</v>
      </c>
      <c r="C25" s="93"/>
      <c r="D25" s="298"/>
      <c r="E25" s="93"/>
      <c r="F25" s="93"/>
      <c r="G25" s="93"/>
      <c r="H25" s="93"/>
      <c r="I25" s="93"/>
      <c r="J25" s="93"/>
    </row>
    <row r="26" spans="1:10" ht="24">
      <c r="A26" s="85" t="s">
        <v>51</v>
      </c>
      <c r="B26" s="96" t="s">
        <v>163</v>
      </c>
      <c r="C26" s="93"/>
      <c r="D26" s="298"/>
      <c r="E26" s="93"/>
      <c r="F26" s="93"/>
      <c r="G26" s="93"/>
      <c r="H26" s="93"/>
      <c r="I26" s="93"/>
      <c r="J26" s="93"/>
    </row>
    <row r="27" spans="1:10" ht="36">
      <c r="A27" s="85" t="s">
        <v>56</v>
      </c>
      <c r="B27" s="96" t="s">
        <v>164</v>
      </c>
      <c r="C27" s="93">
        <f>SUM(C28:C31)</f>
        <v>0</v>
      </c>
      <c r="D27" s="93">
        <f t="shared" ref="D27:J27" si="2">SUM(D28:D31)</f>
        <v>0</v>
      </c>
      <c r="E27" s="93">
        <f t="shared" si="2"/>
        <v>0</v>
      </c>
      <c r="F27" s="93">
        <f t="shared" si="2"/>
        <v>0</v>
      </c>
      <c r="G27" s="93">
        <f t="shared" si="2"/>
        <v>0</v>
      </c>
      <c r="H27" s="93">
        <f t="shared" si="2"/>
        <v>0</v>
      </c>
      <c r="I27" s="93">
        <f t="shared" si="2"/>
        <v>0</v>
      </c>
      <c r="J27" s="93">
        <f t="shared" si="2"/>
        <v>0</v>
      </c>
    </row>
    <row r="28" spans="1:10" ht="15.6">
      <c r="A28" s="85" t="s">
        <v>165</v>
      </c>
      <c r="B28" s="97" t="s">
        <v>154</v>
      </c>
      <c r="C28" s="93"/>
      <c r="D28" s="298"/>
      <c r="E28" s="93"/>
      <c r="F28" s="93"/>
      <c r="G28" s="93"/>
      <c r="H28" s="93"/>
      <c r="I28" s="93"/>
      <c r="J28" s="93"/>
    </row>
    <row r="29" spans="1:10" ht="15.6">
      <c r="A29" s="85" t="s">
        <v>166</v>
      </c>
      <c r="B29" s="97" t="s">
        <v>155</v>
      </c>
      <c r="C29" s="93"/>
      <c r="D29" s="298"/>
      <c r="E29" s="93"/>
      <c r="F29" s="93"/>
      <c r="G29" s="93"/>
      <c r="H29" s="93"/>
      <c r="I29" s="93"/>
      <c r="J29" s="93"/>
    </row>
    <row r="30" spans="1:10" ht="15.6">
      <c r="A30" s="85" t="s">
        <v>167</v>
      </c>
      <c r="B30" s="97" t="s">
        <v>156</v>
      </c>
      <c r="C30" s="93"/>
      <c r="D30" s="300"/>
      <c r="E30" s="93"/>
      <c r="F30" s="93"/>
      <c r="G30" s="93"/>
      <c r="H30" s="93"/>
      <c r="I30" s="93"/>
      <c r="J30" s="93"/>
    </row>
    <row r="31" spans="1:10" ht="15.6">
      <c r="A31" s="85" t="s">
        <v>168</v>
      </c>
      <c r="B31" s="97" t="s">
        <v>158</v>
      </c>
      <c r="C31" s="93"/>
      <c r="D31" s="298"/>
      <c r="E31" s="93"/>
      <c r="F31" s="93"/>
      <c r="G31" s="93"/>
      <c r="H31" s="93"/>
      <c r="I31" s="93"/>
      <c r="J31" s="93"/>
    </row>
    <row r="32" spans="1:10" ht="15.6">
      <c r="A32" s="85" t="s">
        <v>57</v>
      </c>
      <c r="B32" s="96" t="s">
        <v>169</v>
      </c>
      <c r="C32" s="93"/>
      <c r="D32" s="298"/>
      <c r="E32" s="93"/>
      <c r="F32" s="93"/>
      <c r="G32" s="93"/>
      <c r="H32" s="93"/>
      <c r="I32" s="93"/>
      <c r="J32" s="93"/>
    </row>
    <row r="33" spans="1:10" ht="27.75" customHeight="1">
      <c r="A33" s="84" t="s">
        <v>59</v>
      </c>
      <c r="B33" s="98" t="s">
        <v>170</v>
      </c>
      <c r="C33" s="93">
        <f>SUM(C23,C24,C25-C26-C27,C32)</f>
        <v>0</v>
      </c>
      <c r="D33" s="93">
        <f t="shared" ref="D33:J33" si="3">SUM(D23,D24,D25-D26-D27,D32)</f>
        <v>0</v>
      </c>
      <c r="E33" s="93">
        <f t="shared" si="3"/>
        <v>0</v>
      </c>
      <c r="F33" s="93">
        <f t="shared" si="3"/>
        <v>0</v>
      </c>
      <c r="G33" s="93">
        <f t="shared" si="3"/>
        <v>0</v>
      </c>
      <c r="H33" s="93">
        <f t="shared" si="3"/>
        <v>0</v>
      </c>
      <c r="I33" s="93">
        <f t="shared" si="3"/>
        <v>0</v>
      </c>
      <c r="J33" s="93">
        <f t="shared" si="3"/>
        <v>0</v>
      </c>
    </row>
    <row r="34" spans="1:10" ht="22.8">
      <c r="A34" s="84" t="s">
        <v>61</v>
      </c>
      <c r="B34" s="98" t="s">
        <v>171</v>
      </c>
      <c r="C34" s="93">
        <f>SUM(C22-C33)</f>
        <v>0</v>
      </c>
      <c r="D34" s="298">
        <f t="shared" ref="D34:J34" si="4">SUM(D22-D33)</f>
        <v>1249.4999999999854</v>
      </c>
      <c r="E34" s="93">
        <f t="shared" si="4"/>
        <v>0</v>
      </c>
      <c r="F34" s="93">
        <f t="shared" si="4"/>
        <v>0</v>
      </c>
      <c r="G34" s="93">
        <f t="shared" si="4"/>
        <v>0</v>
      </c>
      <c r="H34" s="93">
        <f t="shared" si="4"/>
        <v>0</v>
      </c>
      <c r="I34" s="93">
        <f t="shared" si="4"/>
        <v>0</v>
      </c>
      <c r="J34" s="93">
        <f t="shared" si="4"/>
        <v>1249.4999999999854</v>
      </c>
    </row>
    <row r="35" spans="1:10" ht="22.8">
      <c r="A35" s="84" t="s">
        <v>63</v>
      </c>
      <c r="B35" s="98" t="s">
        <v>172</v>
      </c>
      <c r="C35" s="93">
        <f>SUM(C12-C23)</f>
        <v>0</v>
      </c>
      <c r="D35" s="298">
        <f t="shared" ref="D35:J35" si="5">SUM(D12-D23)</f>
        <v>1345.87</v>
      </c>
      <c r="E35" s="93">
        <f t="shared" si="5"/>
        <v>0</v>
      </c>
      <c r="F35" s="93">
        <f t="shared" si="5"/>
        <v>0</v>
      </c>
      <c r="G35" s="93">
        <f t="shared" si="5"/>
        <v>0</v>
      </c>
      <c r="H35" s="93">
        <f t="shared" si="5"/>
        <v>0</v>
      </c>
      <c r="I35" s="93">
        <f t="shared" si="5"/>
        <v>0</v>
      </c>
      <c r="J35" s="93">
        <f t="shared" si="5"/>
        <v>1345.87</v>
      </c>
    </row>
    <row r="36" spans="1:10" ht="15" customHeight="1">
      <c r="A36" s="99"/>
      <c r="B36" s="280" t="s">
        <v>806</v>
      </c>
      <c r="C36" s="82"/>
      <c r="D36" s="82"/>
      <c r="E36" s="100" t="s">
        <v>173</v>
      </c>
      <c r="F36" s="82"/>
      <c r="G36" s="82"/>
      <c r="H36" s="82"/>
      <c r="I36" s="82"/>
      <c r="J36" s="82"/>
    </row>
    <row r="37" spans="1:10" ht="12.75" customHeight="1">
      <c r="A37" s="772" t="s">
        <v>174</v>
      </c>
      <c r="B37" s="772"/>
      <c r="C37" s="772"/>
      <c r="D37" s="772"/>
      <c r="E37" s="772"/>
      <c r="F37" s="772"/>
      <c r="G37" s="772"/>
      <c r="H37" s="82"/>
      <c r="I37" s="82"/>
      <c r="J37" s="82"/>
    </row>
    <row r="38" spans="1:10">
      <c r="A38" s="82"/>
      <c r="B38" s="82"/>
      <c r="C38" s="82"/>
      <c r="D38" s="82"/>
      <c r="E38" s="82"/>
      <c r="F38" s="82"/>
      <c r="G38" s="82"/>
      <c r="H38" s="82"/>
      <c r="I38" s="82"/>
      <c r="J38" s="82"/>
    </row>
    <row r="40" spans="1:10" ht="13.8">
      <c r="B40" s="21" t="s">
        <v>745</v>
      </c>
      <c r="C40" s="21"/>
      <c r="D40" s="23"/>
      <c r="E40" s="39"/>
      <c r="F40" s="39"/>
      <c r="G40" s="39"/>
      <c r="H40" s="39"/>
      <c r="I40" s="21" t="s">
        <v>746</v>
      </c>
      <c r="J40" s="39"/>
    </row>
  </sheetData>
  <mergeCells count="12">
    <mergeCell ref="D9:D10"/>
    <mergeCell ref="E9:F9"/>
    <mergeCell ref="B4:J4"/>
    <mergeCell ref="G9:H9"/>
    <mergeCell ref="I9:I10"/>
    <mergeCell ref="J9:J10"/>
    <mergeCell ref="A37:G37"/>
    <mergeCell ref="A5:J5"/>
    <mergeCell ref="A7:J7"/>
    <mergeCell ref="A9:A10"/>
    <mergeCell ref="B9:B10"/>
    <mergeCell ref="C9:C10"/>
  </mergeCells>
  <phoneticPr fontId="6" type="noConversion"/>
  <pageMargins left="0.35433070866141736" right="0.35433070866141736" top="0.98425196850393704" bottom="0.98425196850393704" header="0.51181102362204722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11</vt:i4>
      </vt:variant>
    </vt:vector>
  </HeadingPairs>
  <TitlesOfParts>
    <vt:vector size="35" baseType="lpstr">
      <vt:lpstr>FBA_2</vt:lpstr>
      <vt:lpstr>VRA3_2</vt:lpstr>
      <vt:lpstr>20finans_sumos</vt:lpstr>
      <vt:lpstr>20finans_sum.</vt:lpstr>
      <vt:lpstr>5srautai2</vt:lpstr>
      <vt:lpstr>4gr.turto_atask1</vt:lpstr>
      <vt:lpstr>10KT_paj2</vt:lpstr>
      <vt:lpstr>25segment</vt:lpstr>
      <vt:lpstr>8atsrg1</vt:lpstr>
      <vt:lpstr>ILGAL_12_1</vt:lpstr>
      <vt:lpstr>13nemater1</vt:lpstr>
      <vt:lpstr>17_4</vt:lpstr>
      <vt:lpstr>17_7</vt:lpstr>
      <vt:lpstr>17_8</vt:lpstr>
      <vt:lpstr>17_12</vt:lpstr>
      <vt:lpstr>17_13</vt:lpstr>
      <vt:lpstr>6_1</vt:lpstr>
      <vt:lpstr>6_4</vt:lpstr>
      <vt:lpstr>6_5</vt:lpstr>
      <vt:lpstr>6_6</vt:lpstr>
      <vt:lpstr>10_3</vt:lpstr>
      <vt:lpstr>19_VSAFAS_8p</vt:lpstr>
      <vt:lpstr>Sheet2</vt:lpstr>
      <vt:lpstr>Lapas1</vt:lpstr>
      <vt:lpstr>'10_3'!Print_Area</vt:lpstr>
      <vt:lpstr>FBA_2!Print_Area</vt:lpstr>
      <vt:lpstr>'13nemater1'!Print_Titles</vt:lpstr>
      <vt:lpstr>'20finans_sumos'!Print_Titles</vt:lpstr>
      <vt:lpstr>'25segment'!Print_Titles</vt:lpstr>
      <vt:lpstr>'5srautai2'!Print_Titles</vt:lpstr>
      <vt:lpstr>'6_1'!Print_Titles</vt:lpstr>
      <vt:lpstr>'8atsrg1'!Print_Titles</vt:lpstr>
      <vt:lpstr>FBA_2!Print_Titles</vt:lpstr>
      <vt:lpstr>ILGAL_12_1!Print_Titles</vt:lpstr>
      <vt:lpstr>VRA3_2!Print_Titles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Vejas6</cp:lastModifiedBy>
  <cp:lastPrinted>2016-03-08T16:02:02Z</cp:lastPrinted>
  <dcterms:created xsi:type="dcterms:W3CDTF">1996-10-14T23:33:28Z</dcterms:created>
  <dcterms:modified xsi:type="dcterms:W3CDTF">2017-10-10T12:51:51Z</dcterms:modified>
</cp:coreProperties>
</file>